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695" windowHeight="1252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'Лист1'!$A$4:$I$4</definedName>
    <definedName name="_xlnm.Print_Titles" localSheetId="0">'Лист1'!$3:$3</definedName>
  </definedNames>
  <calcPr fullCalcOnLoad="1"/>
</workbook>
</file>

<file path=xl/sharedStrings.xml><?xml version="1.0" encoding="utf-8"?>
<sst xmlns="http://schemas.openxmlformats.org/spreadsheetml/2006/main" count="910" uniqueCount="158">
  <si>
    <t>Реализация договоров (контрактов) с иностранными фирмами в области научного сотрудничества</t>
  </si>
  <si>
    <t>200</t>
  </si>
  <si>
    <t>0102</t>
  </si>
  <si>
    <t>0020100</t>
  </si>
  <si>
    <t>121</t>
  </si>
  <si>
    <t>000</t>
  </si>
  <si>
    <t>Расходы</t>
  </si>
  <si>
    <t>Оплата труда и начисления на выплаты по оплате труда</t>
  </si>
  <si>
    <t>210</t>
  </si>
  <si>
    <t>Заработная плата</t>
  </si>
  <si>
    <t>211</t>
  </si>
  <si>
    <t>Прочие выплаты</t>
  </si>
  <si>
    <t>212</t>
  </si>
  <si>
    <t>Начисления на выплаты по оплате труда</t>
  </si>
  <si>
    <t>213</t>
  </si>
  <si>
    <t>Оплата работ, услуг</t>
  </si>
  <si>
    <t>220</t>
  </si>
  <si>
    <t>Транспортные услуги</t>
  </si>
  <si>
    <t>222</t>
  </si>
  <si>
    <t>Прочие работы, услуги</t>
  </si>
  <si>
    <t>226</t>
  </si>
  <si>
    <t>0103</t>
  </si>
  <si>
    <t>0020300</t>
  </si>
  <si>
    <t>0104</t>
  </si>
  <si>
    <t>0020400</t>
  </si>
  <si>
    <t>Исследования в области разработки вооружения и военной техники в целях обеспечения государственной программы вооружения в рамках государственного оборонного заказа</t>
  </si>
  <si>
    <t>242</t>
  </si>
  <si>
    <t>Услуги связи</t>
  </si>
  <si>
    <t>221</t>
  </si>
  <si>
    <t>Накопительные взносы</t>
  </si>
  <si>
    <t>244</t>
  </si>
  <si>
    <t>Коммунальные услуги</t>
  </si>
  <si>
    <t>223</t>
  </si>
  <si>
    <t>Арендная плата за пользование имуществом</t>
  </si>
  <si>
    <t>224</t>
  </si>
  <si>
    <t>Поступление нефинансовых активов</t>
  </si>
  <si>
    <t>300</t>
  </si>
  <si>
    <t>Увеличение стоимости материальных запасов</t>
  </si>
  <si>
    <t>340</t>
  </si>
  <si>
    <t>Выполнение функций органами мест.самоуправления</t>
  </si>
  <si>
    <t>0107</t>
  </si>
  <si>
    <t>290</t>
  </si>
  <si>
    <t>Обеспечение авиационной безопасности</t>
  </si>
  <si>
    <t>0111</t>
  </si>
  <si>
    <t>360</t>
  </si>
  <si>
    <t>Прочие расходы</t>
  </si>
  <si>
    <t>0113</t>
  </si>
  <si>
    <t>0920110</t>
  </si>
  <si>
    <t>851</t>
  </si>
  <si>
    <t>0203</t>
  </si>
  <si>
    <t>0013600</t>
  </si>
  <si>
    <t>0309</t>
  </si>
  <si>
    <t>2180100</t>
  </si>
  <si>
    <t>0502</t>
  </si>
  <si>
    <t>Увеличение стоимости основных средств</t>
  </si>
  <si>
    <t>310</t>
  </si>
  <si>
    <t>0503</t>
  </si>
  <si>
    <t>Работы, услуги по содержанию имущества</t>
  </si>
  <si>
    <t>225</t>
  </si>
  <si>
    <t>0801</t>
  </si>
  <si>
    <t>4400200</t>
  </si>
  <si>
    <t>Фонд оплаты труда и страховые взносы</t>
  </si>
  <si>
    <t>4409900</t>
  </si>
  <si>
    <t>111</t>
  </si>
  <si>
    <t>4429900</t>
  </si>
  <si>
    <t>1001</t>
  </si>
  <si>
    <t>4910000</t>
  </si>
  <si>
    <t>Социальное обеспечение</t>
  </si>
  <si>
    <t>260</t>
  </si>
  <si>
    <t>Пенсии, пособия, выплачиваемые организациями сектора государственного управления</t>
  </si>
  <si>
    <t>263</t>
  </si>
  <si>
    <t>1101</t>
  </si>
  <si>
    <t>4870300</t>
  </si>
  <si>
    <t>Перечисления другим бюджетам бюджетной системы Российской Федерации</t>
  </si>
  <si>
    <t>1403</t>
  </si>
  <si>
    <t>4500601</t>
  </si>
  <si>
    <t>540</t>
  </si>
  <si>
    <t>251</t>
  </si>
  <si>
    <t>0000000</t>
  </si>
  <si>
    <t>Итого</t>
  </si>
  <si>
    <t>9600</t>
  </si>
  <si>
    <t>РЗПР</t>
  </si>
  <si>
    <t>ЦСР</t>
  </si>
  <si>
    <t>ВР</t>
  </si>
  <si>
    <t>ЭКР</t>
  </si>
  <si>
    <t>СП "Муйская сельская администрация" (Бюджет городских и сельских поселений)</t>
  </si>
  <si>
    <t>0503117M (СП "Муйская сельская администрация") (все записи)</t>
  </si>
  <si>
    <t>Глава МО СП "Муйская сельская администрация"</t>
  </si>
  <si>
    <t>Исп. Афанасьева Л.П.</t>
  </si>
  <si>
    <t>Общегосударственные вопросы</t>
  </si>
  <si>
    <t>0100</t>
  </si>
  <si>
    <t>Фунционирование Правительства РФ, высших исполнительных органов государственной власти субъектов РФ, местных администраций</t>
  </si>
  <si>
    <t>Библиотеки</t>
  </si>
  <si>
    <t>Клубы</t>
  </si>
  <si>
    <t>Культура и кинематография</t>
  </si>
  <si>
    <t>0500</t>
  </si>
  <si>
    <t>Наименование показателя</t>
  </si>
  <si>
    <t>Код строки</t>
  </si>
  <si>
    <t>Утвержденные бюджетные назначения</t>
  </si>
  <si>
    <t>Исполнено</t>
  </si>
  <si>
    <t>Неисполненные назначения</t>
  </si>
  <si>
    <t>852</t>
  </si>
  <si>
    <t xml:space="preserve">Уплата налогов, сборов и иных платежей </t>
  </si>
  <si>
    <t>8200000</t>
  </si>
  <si>
    <t>Жилищно-коммунальное хозяйство</t>
  </si>
  <si>
    <t>500</t>
  </si>
  <si>
    <t>122</t>
  </si>
  <si>
    <t>Проведение референдумов и выборов</t>
  </si>
  <si>
    <t>в т.ч. Общегосударственные вопросы на содержание аппарата по нормативу</t>
  </si>
  <si>
    <t xml:space="preserve">Другие общегосударственные </t>
  </si>
  <si>
    <t>Благоустройство</t>
  </si>
  <si>
    <t>Коммунальное хозяйство</t>
  </si>
  <si>
    <t>Финансирование расходов, осуществляемое за счет средств субвенций на осуществление полномочий ВУС</t>
  </si>
  <si>
    <t>Национальная безопасность и правоохранительная деятельность</t>
  </si>
  <si>
    <t>Защита населения и территории от ЧС - расходы</t>
  </si>
  <si>
    <t>Обеспечение авиационной безопасности (Социальная политика)</t>
  </si>
  <si>
    <t>5225700</t>
  </si>
  <si>
    <t>Энергоаудит по программе энергосбережения</t>
  </si>
  <si>
    <t>Национальная экономика</t>
  </si>
  <si>
    <t>Капитальный ремонт автомоб.дорог - расходы</t>
  </si>
  <si>
    <t>0400</t>
  </si>
  <si>
    <t>0409</t>
  </si>
  <si>
    <t>Прочие услуги</t>
  </si>
  <si>
    <t>112</t>
  </si>
  <si>
    <t>3150201</t>
  </si>
  <si>
    <t>0920317</t>
  </si>
  <si>
    <t>Профессиональная переподготовка , повышение квалификации глав муниципального образования и муниципальных служащих</t>
  </si>
  <si>
    <t>211+213</t>
  </si>
  <si>
    <t>РЦП "Дороги Бурятии XXI века"</t>
  </si>
  <si>
    <t>ТОС</t>
  </si>
  <si>
    <t>5222100</t>
  </si>
  <si>
    <t>3510500</t>
  </si>
  <si>
    <t>иные расходы</t>
  </si>
  <si>
    <t>соц.обеспеч</t>
  </si>
  <si>
    <t>план</t>
  </si>
  <si>
    <t>факт</t>
  </si>
  <si>
    <t>Культура ЗП план 211</t>
  </si>
  <si>
    <t>в. Т.чРБ</t>
  </si>
  <si>
    <t>ИТОГО</t>
  </si>
  <si>
    <t>Г.В.Тюрина</t>
  </si>
  <si>
    <t>0700403</t>
  </si>
  <si>
    <t>0700000</t>
  </si>
  <si>
    <t>5230117</t>
  </si>
  <si>
    <t>5210600</t>
  </si>
  <si>
    <t>Субсидии на решение вопросов местного значения межмуниципального характера</t>
  </si>
  <si>
    <t>Субвенция на решение вопросов по передаче полномочий</t>
  </si>
  <si>
    <t>Таблица:Расходы на 01.01.2014</t>
  </si>
  <si>
    <t>Жилищное хозяйство</t>
  </si>
  <si>
    <t>0501</t>
  </si>
  <si>
    <t>5221403</t>
  </si>
  <si>
    <t>7951101</t>
  </si>
  <si>
    <t>0700401</t>
  </si>
  <si>
    <t>6000400</t>
  </si>
  <si>
    <t>5230118</t>
  </si>
  <si>
    <t>расходы на культуру без учета биб.фонда</t>
  </si>
  <si>
    <t>всего:</t>
  </si>
  <si>
    <t>контрольная сумма</t>
  </si>
  <si>
    <t>по вопросам местного значения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</si>
</sst>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9" fontId="41" fillId="0" borderId="0" xfId="0" applyNumberFormat="1" applyFont="1" applyAlignment="1">
      <alignment/>
    </xf>
    <xf numFmtId="49" fontId="32" fillId="0" borderId="0" xfId="0" applyNumberFormat="1" applyFont="1" applyAlignment="1">
      <alignment/>
    </xf>
    <xf numFmtId="49" fontId="0" fillId="0" borderId="0" xfId="0" applyNumberFormat="1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32" fillId="0" borderId="0" xfId="0" applyFont="1" applyAlignment="1">
      <alignment/>
    </xf>
    <xf numFmtId="49" fontId="19" fillId="0" borderId="10" xfId="0" applyNumberFormat="1" applyFont="1" applyFill="1" applyBorder="1" applyAlignment="1">
      <alignment horizontal="center" vertical="center" wrapText="1"/>
    </xf>
    <xf numFmtId="49" fontId="42" fillId="0" borderId="0" xfId="0" applyNumberFormat="1" applyFont="1" applyBorder="1" applyAlignment="1">
      <alignment vertical="center" wrapText="1"/>
    </xf>
    <xf numFmtId="4" fontId="0" fillId="0" borderId="0" xfId="0" applyNumberFormat="1" applyFill="1" applyBorder="1" applyAlignment="1">
      <alignment/>
    </xf>
    <xf numFmtId="49" fontId="21" fillId="0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left" vertical="center" wrapText="1"/>
    </xf>
    <xf numFmtId="49" fontId="43" fillId="0" borderId="10" xfId="0" applyNumberFormat="1" applyFont="1" applyBorder="1" applyAlignment="1">
      <alignment/>
    </xf>
    <xf numFmtId="4" fontId="21" fillId="33" borderId="10" xfId="0" applyNumberFormat="1" applyFont="1" applyFill="1" applyBorder="1" applyAlignment="1">
      <alignment horizontal="right" vertical="center" wrapText="1"/>
    </xf>
    <xf numFmtId="49" fontId="44" fillId="0" borderId="10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9" fontId="44" fillId="0" borderId="10" xfId="0" applyNumberFormat="1" applyFont="1" applyBorder="1" applyAlignment="1">
      <alignment vertical="center" wrapText="1"/>
    </xf>
    <xf numFmtId="4" fontId="44" fillId="0" borderId="10" xfId="0" applyNumberFormat="1" applyFont="1" applyBorder="1" applyAlignment="1">
      <alignment/>
    </xf>
    <xf numFmtId="4" fontId="44" fillId="4" borderId="10" xfId="0" applyNumberFormat="1" applyFont="1" applyFill="1" applyBorder="1" applyAlignment="1">
      <alignment/>
    </xf>
    <xf numFmtId="49" fontId="43" fillId="0" borderId="10" xfId="0" applyNumberFormat="1" applyFont="1" applyBorder="1" applyAlignment="1">
      <alignment vertical="center" wrapText="1"/>
    </xf>
    <xf numFmtId="4" fontId="44" fillId="0" borderId="10" xfId="0" applyNumberFormat="1" applyFont="1" applyFill="1" applyBorder="1" applyAlignment="1">
      <alignment/>
    </xf>
    <xf numFmtId="4" fontId="43" fillId="33" borderId="10" xfId="0" applyNumberFormat="1" applyFont="1" applyFill="1" applyBorder="1" applyAlignment="1">
      <alignment/>
    </xf>
    <xf numFmtId="49" fontId="43" fillId="0" borderId="10" xfId="0" applyNumberFormat="1" applyFont="1" applyFill="1" applyBorder="1" applyAlignment="1">
      <alignment vertical="center" wrapText="1"/>
    </xf>
    <xf numFmtId="49" fontId="43" fillId="0" borderId="10" xfId="0" applyNumberFormat="1" applyFont="1" applyFill="1" applyBorder="1" applyAlignment="1">
      <alignment/>
    </xf>
    <xf numFmtId="49" fontId="44" fillId="0" borderId="10" xfId="0" applyNumberFormat="1" applyFont="1" applyFill="1" applyBorder="1" applyAlignment="1">
      <alignment vertical="center" wrapText="1"/>
    </xf>
    <xf numFmtId="49" fontId="44" fillId="0" borderId="10" xfId="0" applyNumberFormat="1" applyFont="1" applyFill="1" applyBorder="1" applyAlignment="1">
      <alignment/>
    </xf>
    <xf numFmtId="49" fontId="44" fillId="0" borderId="10" xfId="0" applyNumberFormat="1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" fontId="0" fillId="0" borderId="18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4" fontId="0" fillId="0" borderId="12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21" fillId="0" borderId="19" xfId="0" applyNumberFormat="1" applyFont="1" applyFill="1" applyBorder="1" applyAlignment="1">
      <alignment horizontal="center" vertical="center" wrapText="1"/>
    </xf>
    <xf numFmtId="4" fontId="32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1"/>
  <sheetViews>
    <sheetView tabSelected="1" zoomScalePageLayoutView="0" workbookViewId="0" topLeftCell="A1">
      <selection activeCell="E22" sqref="E22"/>
    </sheetView>
  </sheetViews>
  <sheetFormatPr defaultColWidth="9.140625" defaultRowHeight="15"/>
  <cols>
    <col min="1" max="1" width="72.140625" style="1" customWidth="1"/>
    <col min="2" max="2" width="9.421875" style="1" customWidth="1"/>
    <col min="3" max="3" width="5.7109375" style="1" customWidth="1"/>
    <col min="4" max="4" width="9.00390625" style="1" customWidth="1"/>
    <col min="5" max="5" width="4.57421875" style="1" customWidth="1"/>
    <col min="6" max="6" width="6.7109375" style="1" customWidth="1"/>
    <col min="7" max="7" width="32.140625" style="3" customWidth="1"/>
    <col min="8" max="8" width="20.00390625" style="3" customWidth="1"/>
    <col min="9" max="9" width="23.421875" style="3" customWidth="1"/>
    <col min="10" max="10" width="11.421875" style="0" bestFit="1" customWidth="1"/>
    <col min="11" max="11" width="11.8515625" style="0" customWidth="1"/>
    <col min="12" max="12" width="13.28125" style="0" customWidth="1"/>
    <col min="13" max="15" width="11.421875" style="0" bestFit="1" customWidth="1"/>
  </cols>
  <sheetData>
    <row r="1" ht="15.75">
      <c r="A1" s="4" t="s">
        <v>86</v>
      </c>
    </row>
    <row r="2" ht="12.75" customHeight="1">
      <c r="A2" s="5" t="s">
        <v>146</v>
      </c>
    </row>
    <row r="3" ht="12.75" customHeight="1">
      <c r="A3" s="1" t="s">
        <v>85</v>
      </c>
    </row>
    <row r="4" spans="1:10" ht="12.75" customHeight="1">
      <c r="A4" s="10" t="s">
        <v>96</v>
      </c>
      <c r="B4" s="13" t="s">
        <v>97</v>
      </c>
      <c r="C4" s="13" t="s">
        <v>81</v>
      </c>
      <c r="D4" s="13" t="s">
        <v>82</v>
      </c>
      <c r="E4" s="13" t="s">
        <v>83</v>
      </c>
      <c r="F4" s="13" t="s">
        <v>84</v>
      </c>
      <c r="G4" s="14" t="s">
        <v>98</v>
      </c>
      <c r="H4" s="14" t="s">
        <v>99</v>
      </c>
      <c r="I4" s="14" t="s">
        <v>100</v>
      </c>
      <c r="J4" s="45"/>
    </row>
    <row r="5" spans="1:12" ht="13.5" customHeight="1">
      <c r="A5" s="15" t="s">
        <v>89</v>
      </c>
      <c r="B5" s="16" t="s">
        <v>1</v>
      </c>
      <c r="C5" s="15" t="s">
        <v>90</v>
      </c>
      <c r="D5" s="13"/>
      <c r="E5" s="13"/>
      <c r="F5" s="13"/>
      <c r="G5" s="17">
        <f>G7+G16+G22+G44+G46+G49</f>
        <v>2521507</v>
      </c>
      <c r="H5" s="17">
        <f>H7+H16+H22+H44+H46+H49</f>
        <v>2444435.1100000003</v>
      </c>
      <c r="I5" s="17">
        <f>I7+I16+I22+I44+I46+I49</f>
        <v>77069.89000000001</v>
      </c>
      <c r="J5" s="3"/>
      <c r="L5" s="3"/>
    </row>
    <row r="6" spans="1:9" ht="13.5" customHeight="1">
      <c r="A6" s="15" t="s">
        <v>108</v>
      </c>
      <c r="B6" s="16" t="s">
        <v>1</v>
      </c>
      <c r="C6" s="15" t="s">
        <v>90</v>
      </c>
      <c r="D6" s="13"/>
      <c r="E6" s="13"/>
      <c r="F6" s="13"/>
      <c r="G6" s="17">
        <f>G7+G16+G22</f>
        <v>2113838</v>
      </c>
      <c r="H6" s="17">
        <f>H7+H16+H22</f>
        <v>2036771.2000000002</v>
      </c>
      <c r="I6" s="17">
        <f>I7+I16+I22</f>
        <v>77066.80000000002</v>
      </c>
    </row>
    <row r="7" spans="1:12" ht="11.25" customHeight="1">
      <c r="A7" s="18" t="s">
        <v>0</v>
      </c>
      <c r="B7" s="18" t="s">
        <v>1</v>
      </c>
      <c r="C7" s="18" t="s">
        <v>2</v>
      </c>
      <c r="D7" s="18" t="s">
        <v>3</v>
      </c>
      <c r="E7" s="18" t="s">
        <v>4</v>
      </c>
      <c r="F7" s="18" t="s">
        <v>5</v>
      </c>
      <c r="G7" s="19">
        <f>G8</f>
        <v>731600</v>
      </c>
      <c r="H7" s="19">
        <f>H8</f>
        <v>727902.68</v>
      </c>
      <c r="I7" s="19">
        <f>I8</f>
        <v>3697.3199999999997</v>
      </c>
      <c r="J7" s="3"/>
      <c r="K7">
        <v>211</v>
      </c>
      <c r="L7" s="3">
        <f>H10+H19+H26+H67+H107+H129+H146</f>
        <v>3202997.87</v>
      </c>
    </row>
    <row r="8" spans="1:12" ht="12" customHeight="1">
      <c r="A8" s="18" t="s">
        <v>6</v>
      </c>
      <c r="B8" s="18" t="s">
        <v>1</v>
      </c>
      <c r="C8" s="18" t="s">
        <v>2</v>
      </c>
      <c r="D8" s="18" t="s">
        <v>3</v>
      </c>
      <c r="E8" s="18" t="s">
        <v>4</v>
      </c>
      <c r="F8" s="18" t="s">
        <v>1</v>
      </c>
      <c r="G8" s="19">
        <f>G9+G13</f>
        <v>731600</v>
      </c>
      <c r="H8" s="19">
        <f>H9+H13</f>
        <v>727902.68</v>
      </c>
      <c r="I8" s="19">
        <f>I9+I13</f>
        <v>3697.3199999999997</v>
      </c>
      <c r="J8" s="3"/>
      <c r="K8">
        <v>212</v>
      </c>
      <c r="L8" s="3">
        <f>H12+H109</f>
        <v>11902.06</v>
      </c>
    </row>
    <row r="9" spans="1:12" ht="12" customHeight="1">
      <c r="A9" s="18" t="s">
        <v>7</v>
      </c>
      <c r="B9" s="18" t="s">
        <v>1</v>
      </c>
      <c r="C9" s="18" t="s">
        <v>2</v>
      </c>
      <c r="D9" s="18" t="s">
        <v>3</v>
      </c>
      <c r="E9" s="18" t="s">
        <v>4</v>
      </c>
      <c r="F9" s="18" t="s">
        <v>8</v>
      </c>
      <c r="G9" s="19">
        <f>G10+G11+G12</f>
        <v>712600</v>
      </c>
      <c r="H9" s="19">
        <f>H10+H11+H12</f>
        <v>709071.28</v>
      </c>
      <c r="I9" s="19">
        <f>I10+I11+I12</f>
        <v>3528.720000000001</v>
      </c>
      <c r="K9">
        <v>213</v>
      </c>
      <c r="L9" s="3">
        <f>H11+H20+H27+H68+H108+H130+H147</f>
        <v>914126.51</v>
      </c>
    </row>
    <row r="10" spans="1:13" ht="13.5" customHeight="1">
      <c r="A10" s="20" t="s">
        <v>9</v>
      </c>
      <c r="B10" s="18" t="s">
        <v>1</v>
      </c>
      <c r="C10" s="18" t="s">
        <v>2</v>
      </c>
      <c r="D10" s="18" t="s">
        <v>3</v>
      </c>
      <c r="E10" s="18" t="s">
        <v>4</v>
      </c>
      <c r="F10" s="18" t="s">
        <v>10</v>
      </c>
      <c r="G10" s="21">
        <v>564000</v>
      </c>
      <c r="H10" s="21">
        <v>562552.37</v>
      </c>
      <c r="I10" s="22">
        <f>G10-H10</f>
        <v>1447.6300000000047</v>
      </c>
      <c r="K10">
        <v>221</v>
      </c>
      <c r="L10" s="3">
        <f>H31+H70</f>
        <v>25604.77</v>
      </c>
      <c r="M10" s="3"/>
    </row>
    <row r="11" spans="1:12" ht="13.5" customHeight="1">
      <c r="A11" s="20" t="s">
        <v>13</v>
      </c>
      <c r="B11" s="18" t="s">
        <v>1</v>
      </c>
      <c r="C11" s="18" t="s">
        <v>2</v>
      </c>
      <c r="D11" s="18" t="s">
        <v>3</v>
      </c>
      <c r="E11" s="18" t="s">
        <v>4</v>
      </c>
      <c r="F11" s="18" t="s">
        <v>14</v>
      </c>
      <c r="G11" s="21">
        <v>146000</v>
      </c>
      <c r="H11" s="21">
        <v>144818.91</v>
      </c>
      <c r="I11" s="22">
        <f>G11-H11</f>
        <v>1181.0899999999965</v>
      </c>
      <c r="K11">
        <v>222</v>
      </c>
      <c r="L11" s="3">
        <f>H14+H117</f>
        <v>34231.4</v>
      </c>
    </row>
    <row r="12" spans="1:12" ht="13.5" customHeight="1">
      <c r="A12" s="20" t="s">
        <v>11</v>
      </c>
      <c r="B12" s="18" t="s">
        <v>1</v>
      </c>
      <c r="C12" s="18" t="s">
        <v>2</v>
      </c>
      <c r="D12" s="18" t="s">
        <v>3</v>
      </c>
      <c r="E12" s="18" t="s">
        <v>106</v>
      </c>
      <c r="F12" s="18" t="s">
        <v>12</v>
      </c>
      <c r="G12" s="21">
        <v>2600</v>
      </c>
      <c r="H12" s="21">
        <v>1700</v>
      </c>
      <c r="I12" s="22">
        <f>G12-H12</f>
        <v>900</v>
      </c>
      <c r="K12">
        <v>223</v>
      </c>
      <c r="L12" s="3">
        <f>H36+H118+H134</f>
        <v>49073.89</v>
      </c>
    </row>
    <row r="13" spans="1:12" ht="13.5" customHeight="1">
      <c r="A13" s="20" t="s">
        <v>15</v>
      </c>
      <c r="B13" s="18" t="s">
        <v>1</v>
      </c>
      <c r="C13" s="18" t="s">
        <v>2</v>
      </c>
      <c r="D13" s="18" t="s">
        <v>3</v>
      </c>
      <c r="E13" s="18" t="s">
        <v>30</v>
      </c>
      <c r="F13" s="18" t="s">
        <v>16</v>
      </c>
      <c r="G13" s="19">
        <f>G14+G15</f>
        <v>19000</v>
      </c>
      <c r="H13" s="19">
        <f>H14+H15</f>
        <v>18831.4</v>
      </c>
      <c r="I13" s="19">
        <f>I14+I15</f>
        <v>168.59999999999854</v>
      </c>
      <c r="K13">
        <v>224</v>
      </c>
      <c r="L13" s="3">
        <f>H37</f>
        <v>27000</v>
      </c>
    </row>
    <row r="14" spans="1:12" ht="13.5" customHeight="1">
      <c r="A14" s="20" t="s">
        <v>17</v>
      </c>
      <c r="B14" s="18" t="s">
        <v>1</v>
      </c>
      <c r="C14" s="18" t="s">
        <v>2</v>
      </c>
      <c r="D14" s="18" t="s">
        <v>3</v>
      </c>
      <c r="E14" s="18" t="s">
        <v>30</v>
      </c>
      <c r="F14" s="18" t="s">
        <v>18</v>
      </c>
      <c r="G14" s="21">
        <v>19000</v>
      </c>
      <c r="H14" s="21">
        <v>18831.4</v>
      </c>
      <c r="I14" s="22">
        <f>G14-H14</f>
        <v>168.59999999999854</v>
      </c>
      <c r="K14">
        <v>225</v>
      </c>
      <c r="L14" s="3">
        <f>H63+H81+H96+H142</f>
        <v>861391</v>
      </c>
    </row>
    <row r="15" spans="1:12" ht="14.25" customHeight="1">
      <c r="A15" s="20" t="s">
        <v>19</v>
      </c>
      <c r="B15" s="18" t="s">
        <v>1</v>
      </c>
      <c r="C15" s="18" t="s">
        <v>2</v>
      </c>
      <c r="D15" s="18" t="s">
        <v>3</v>
      </c>
      <c r="E15" s="18" t="s">
        <v>30</v>
      </c>
      <c r="F15" s="18" t="s">
        <v>20</v>
      </c>
      <c r="G15" s="21">
        <v>0</v>
      </c>
      <c r="H15" s="21">
        <v>0</v>
      </c>
      <c r="I15" s="22">
        <f>G15-H15</f>
        <v>0</v>
      </c>
      <c r="K15">
        <v>226</v>
      </c>
      <c r="L15" s="3">
        <f>H32+H38+H48+H52+H60+H74+H77+H98+H113+H119+H135</f>
        <v>382874.06</v>
      </c>
    </row>
    <row r="16" spans="1:12" ht="14.25" customHeight="1">
      <c r="A16" s="20" t="s">
        <v>0</v>
      </c>
      <c r="B16" s="18" t="s">
        <v>1</v>
      </c>
      <c r="C16" s="18" t="s">
        <v>21</v>
      </c>
      <c r="D16" s="18" t="s">
        <v>22</v>
      </c>
      <c r="E16" s="18" t="s">
        <v>4</v>
      </c>
      <c r="F16" s="18" t="s">
        <v>5</v>
      </c>
      <c r="G16" s="19">
        <f>G17</f>
        <v>268800</v>
      </c>
      <c r="H16" s="19">
        <f>H17</f>
        <v>267621.72</v>
      </c>
      <c r="I16" s="19">
        <f>I17</f>
        <v>1178.2799999999897</v>
      </c>
      <c r="K16">
        <v>290</v>
      </c>
      <c r="L16" s="3">
        <f>H21+H43+H45+H53+H58+H120+H124+H136+H154</f>
        <v>280574.20999999996</v>
      </c>
    </row>
    <row r="17" spans="1:14" ht="12" customHeight="1">
      <c r="A17" s="20" t="s">
        <v>6</v>
      </c>
      <c r="B17" s="18" t="s">
        <v>1</v>
      </c>
      <c r="C17" s="18" t="s">
        <v>21</v>
      </c>
      <c r="D17" s="18" t="s">
        <v>22</v>
      </c>
      <c r="E17" s="18" t="s">
        <v>4</v>
      </c>
      <c r="F17" s="18" t="s">
        <v>1</v>
      </c>
      <c r="G17" s="19">
        <f>G18+G21</f>
        <v>268800</v>
      </c>
      <c r="H17" s="19">
        <f>H18+H21</f>
        <v>267621.72</v>
      </c>
      <c r="I17" s="19">
        <f>I18+I21</f>
        <v>1178.2799999999897</v>
      </c>
      <c r="K17">
        <v>310</v>
      </c>
      <c r="L17" s="3">
        <f>H78+H90+H92+H102+H122+H138</f>
        <v>1144562</v>
      </c>
      <c r="N17" s="3"/>
    </row>
    <row r="18" spans="1:12" ht="13.5" customHeight="1">
      <c r="A18" s="20" t="s">
        <v>7</v>
      </c>
      <c r="B18" s="18" t="s">
        <v>1</v>
      </c>
      <c r="C18" s="18" t="s">
        <v>21</v>
      </c>
      <c r="D18" s="18" t="s">
        <v>22</v>
      </c>
      <c r="E18" s="18" t="s">
        <v>4</v>
      </c>
      <c r="F18" s="18" t="s">
        <v>8</v>
      </c>
      <c r="G18" s="19">
        <f>G19+G20</f>
        <v>268500</v>
      </c>
      <c r="H18" s="19">
        <f>H19+H20</f>
        <v>267342.8</v>
      </c>
      <c r="I18" s="19">
        <f>I19+I20</f>
        <v>1157.1999999999898</v>
      </c>
      <c r="K18">
        <v>340</v>
      </c>
      <c r="L18" s="3">
        <f>H40+H55+H72+H91+H123+H139</f>
        <v>440237</v>
      </c>
    </row>
    <row r="19" spans="1:12" ht="12.75" customHeight="1">
      <c r="A19" s="20" t="s">
        <v>9</v>
      </c>
      <c r="B19" s="18" t="s">
        <v>1</v>
      </c>
      <c r="C19" s="18" t="s">
        <v>21</v>
      </c>
      <c r="D19" s="18" t="s">
        <v>22</v>
      </c>
      <c r="E19" s="18" t="s">
        <v>4</v>
      </c>
      <c r="F19" s="18" t="s">
        <v>10</v>
      </c>
      <c r="G19" s="21">
        <v>209200</v>
      </c>
      <c r="H19" s="21">
        <v>208782.29</v>
      </c>
      <c r="I19" s="22">
        <f>G19-H19</f>
        <v>417.70999999999185</v>
      </c>
      <c r="K19">
        <v>263</v>
      </c>
      <c r="L19" s="3">
        <f>H151</f>
        <v>62916.67</v>
      </c>
    </row>
    <row r="20" spans="1:12" ht="12.75" customHeight="1">
      <c r="A20" s="20" t="s">
        <v>13</v>
      </c>
      <c r="B20" s="18" t="s">
        <v>1</v>
      </c>
      <c r="C20" s="18" t="s">
        <v>21</v>
      </c>
      <c r="D20" s="18" t="s">
        <v>22</v>
      </c>
      <c r="E20" s="18" t="s">
        <v>4</v>
      </c>
      <c r="F20" s="18" t="s">
        <v>14</v>
      </c>
      <c r="G20" s="21">
        <v>59300</v>
      </c>
      <c r="H20" s="21">
        <v>58560.51</v>
      </c>
      <c r="I20" s="22">
        <f>G20-H20</f>
        <v>739.489999999998</v>
      </c>
      <c r="K20">
        <v>251</v>
      </c>
      <c r="L20" s="3">
        <f>H156</f>
        <v>567</v>
      </c>
    </row>
    <row r="21" spans="1:12" ht="12.75" customHeight="1">
      <c r="A21" s="20" t="s">
        <v>45</v>
      </c>
      <c r="B21" s="18" t="s">
        <v>1</v>
      </c>
      <c r="C21" s="18" t="s">
        <v>21</v>
      </c>
      <c r="D21" s="18" t="s">
        <v>22</v>
      </c>
      <c r="E21" s="18" t="s">
        <v>48</v>
      </c>
      <c r="F21" s="18" t="s">
        <v>41</v>
      </c>
      <c r="G21" s="21">
        <v>300</v>
      </c>
      <c r="H21" s="21">
        <v>278.92</v>
      </c>
      <c r="I21" s="22">
        <f>G21-H21</f>
        <v>21.079999999999984</v>
      </c>
      <c r="L21" s="3">
        <f>SUM(L7:L20)</f>
        <v>7438058.4399999995</v>
      </c>
    </row>
    <row r="22" spans="1:9" ht="21" customHeight="1">
      <c r="A22" s="20" t="s">
        <v>91</v>
      </c>
      <c r="B22" s="18" t="s">
        <v>1</v>
      </c>
      <c r="C22" s="18" t="s">
        <v>23</v>
      </c>
      <c r="D22" s="18"/>
      <c r="E22" s="18"/>
      <c r="F22" s="18"/>
      <c r="G22" s="19">
        <f>G23+G28+G33+G41</f>
        <v>1113438</v>
      </c>
      <c r="H22" s="19">
        <f>H23+H28+H33+H41</f>
        <v>1041246.8</v>
      </c>
      <c r="I22" s="19">
        <f>I23+I28+I33+I41</f>
        <v>72191.20000000003</v>
      </c>
    </row>
    <row r="23" spans="1:11" ht="15" customHeight="1">
      <c r="A23" s="20" t="s">
        <v>0</v>
      </c>
      <c r="B23" s="18" t="s">
        <v>1</v>
      </c>
      <c r="C23" s="18" t="s">
        <v>23</v>
      </c>
      <c r="D23" s="18" t="s">
        <v>24</v>
      </c>
      <c r="E23" s="18" t="s">
        <v>4</v>
      </c>
      <c r="F23" s="18" t="s">
        <v>5</v>
      </c>
      <c r="G23" s="19">
        <f aca="true" t="shared" si="0" ref="G23:I24">G24</f>
        <v>894344</v>
      </c>
      <c r="H23" s="19">
        <f t="shared" si="0"/>
        <v>830724.29</v>
      </c>
      <c r="I23" s="19">
        <f t="shared" si="0"/>
        <v>63619.71000000002</v>
      </c>
      <c r="K23" t="s">
        <v>157</v>
      </c>
    </row>
    <row r="24" spans="1:12" ht="11.25" customHeight="1">
      <c r="A24" s="20" t="s">
        <v>6</v>
      </c>
      <c r="B24" s="18" t="s">
        <v>1</v>
      </c>
      <c r="C24" s="18" t="s">
        <v>23</v>
      </c>
      <c r="D24" s="18" t="s">
        <v>24</v>
      </c>
      <c r="E24" s="18" t="s">
        <v>4</v>
      </c>
      <c r="F24" s="18" t="s">
        <v>1</v>
      </c>
      <c r="G24" s="19">
        <f t="shared" si="0"/>
        <v>894344</v>
      </c>
      <c r="H24" s="19">
        <f t="shared" si="0"/>
        <v>830724.29</v>
      </c>
      <c r="I24" s="19">
        <f t="shared" si="0"/>
        <v>63619.71000000002</v>
      </c>
      <c r="K24">
        <v>211</v>
      </c>
      <c r="L24" s="3">
        <f>H10+H19+H26</f>
        <v>1442659.63</v>
      </c>
    </row>
    <row r="25" spans="1:13" ht="13.5" customHeight="1">
      <c r="A25" s="20" t="s">
        <v>7</v>
      </c>
      <c r="B25" s="18" t="s">
        <v>1</v>
      </c>
      <c r="C25" s="18" t="s">
        <v>23</v>
      </c>
      <c r="D25" s="18" t="s">
        <v>24</v>
      </c>
      <c r="E25" s="18" t="s">
        <v>4</v>
      </c>
      <c r="F25" s="18" t="s">
        <v>8</v>
      </c>
      <c r="G25" s="19">
        <f>G26+G27</f>
        <v>894344</v>
      </c>
      <c r="H25" s="19">
        <f>H26+H27</f>
        <v>830724.29</v>
      </c>
      <c r="I25" s="19">
        <f>I26+I27</f>
        <v>63619.71000000002</v>
      </c>
      <c r="K25">
        <v>213</v>
      </c>
      <c r="L25" s="3">
        <f>H11+H20+H27</f>
        <v>362778.74</v>
      </c>
      <c r="M25" s="3">
        <f>SUM(L24:L25)</f>
        <v>1805438.3699999999</v>
      </c>
    </row>
    <row r="26" spans="1:12" ht="12.75" customHeight="1">
      <c r="A26" s="20" t="s">
        <v>9</v>
      </c>
      <c r="B26" s="18" t="s">
        <v>1</v>
      </c>
      <c r="C26" s="18" t="s">
        <v>23</v>
      </c>
      <c r="D26" s="18" t="s">
        <v>24</v>
      </c>
      <c r="E26" s="18" t="s">
        <v>4</v>
      </c>
      <c r="F26" s="18" t="s">
        <v>10</v>
      </c>
      <c r="G26" s="21">
        <v>710000</v>
      </c>
      <c r="H26" s="21">
        <v>671324.97</v>
      </c>
      <c r="I26" s="22">
        <f>G26-H26</f>
        <v>38675.03000000003</v>
      </c>
      <c r="K26">
        <v>212</v>
      </c>
      <c r="L26" s="3">
        <f>H12</f>
        <v>1700</v>
      </c>
    </row>
    <row r="27" spans="1:12" ht="12" customHeight="1">
      <c r="A27" s="20" t="s">
        <v>13</v>
      </c>
      <c r="B27" s="18" t="s">
        <v>1</v>
      </c>
      <c r="C27" s="18" t="s">
        <v>23</v>
      </c>
      <c r="D27" s="18" t="s">
        <v>24</v>
      </c>
      <c r="E27" s="18" t="s">
        <v>4</v>
      </c>
      <c r="F27" s="18" t="s">
        <v>14</v>
      </c>
      <c r="G27" s="21">
        <v>184344</v>
      </c>
      <c r="H27" s="21">
        <v>159399.32</v>
      </c>
      <c r="I27" s="22">
        <f>G27-H27</f>
        <v>24944.679999999993</v>
      </c>
      <c r="K27">
        <v>221</v>
      </c>
      <c r="L27" s="3">
        <f>H31</f>
        <v>20104.77</v>
      </c>
    </row>
    <row r="28" spans="1:12" ht="21.75" customHeight="1">
      <c r="A28" s="20" t="s">
        <v>25</v>
      </c>
      <c r="B28" s="18" t="s">
        <v>1</v>
      </c>
      <c r="C28" s="18" t="s">
        <v>23</v>
      </c>
      <c r="D28" s="18" t="s">
        <v>24</v>
      </c>
      <c r="E28" s="18" t="s">
        <v>26</v>
      </c>
      <c r="F28" s="18" t="s">
        <v>5</v>
      </c>
      <c r="G28" s="19">
        <f aca="true" t="shared" si="1" ref="G28:I29">G29</f>
        <v>26484</v>
      </c>
      <c r="H28" s="19">
        <f t="shared" si="1"/>
        <v>23104.77</v>
      </c>
      <c r="I28" s="19">
        <f t="shared" si="1"/>
        <v>3379.2299999999996</v>
      </c>
      <c r="K28">
        <v>222</v>
      </c>
      <c r="L28" s="3">
        <f>H14</f>
        <v>18831.4</v>
      </c>
    </row>
    <row r="29" spans="1:12" ht="11.25" customHeight="1">
      <c r="A29" s="20" t="s">
        <v>6</v>
      </c>
      <c r="B29" s="18" t="s">
        <v>1</v>
      </c>
      <c r="C29" s="18" t="s">
        <v>23</v>
      </c>
      <c r="D29" s="18" t="s">
        <v>24</v>
      </c>
      <c r="E29" s="18" t="s">
        <v>26</v>
      </c>
      <c r="F29" s="18" t="s">
        <v>1</v>
      </c>
      <c r="G29" s="19">
        <f t="shared" si="1"/>
        <v>26484</v>
      </c>
      <c r="H29" s="19">
        <f t="shared" si="1"/>
        <v>23104.77</v>
      </c>
      <c r="I29" s="19">
        <f t="shared" si="1"/>
        <v>3379.2299999999996</v>
      </c>
      <c r="K29">
        <v>223</v>
      </c>
      <c r="L29" s="3">
        <f>H36</f>
        <v>18652.79</v>
      </c>
    </row>
    <row r="30" spans="1:11" ht="13.5" customHeight="1">
      <c r="A30" s="20" t="s">
        <v>15</v>
      </c>
      <c r="B30" s="18" t="s">
        <v>1</v>
      </c>
      <c r="C30" s="18" t="s">
        <v>23</v>
      </c>
      <c r="D30" s="18" t="s">
        <v>24</v>
      </c>
      <c r="E30" s="18" t="s">
        <v>26</v>
      </c>
      <c r="F30" s="18" t="s">
        <v>16</v>
      </c>
      <c r="G30" s="19">
        <f>G31+G32</f>
        <v>26484</v>
      </c>
      <c r="H30" s="19">
        <f>H31+H32</f>
        <v>23104.77</v>
      </c>
      <c r="I30" s="19">
        <f>I31+I32</f>
        <v>3379.2299999999996</v>
      </c>
      <c r="K30">
        <v>224</v>
      </c>
    </row>
    <row r="31" spans="1:11" ht="13.5" customHeight="1">
      <c r="A31" s="20" t="s">
        <v>27</v>
      </c>
      <c r="B31" s="18" t="s">
        <v>1</v>
      </c>
      <c r="C31" s="18" t="s">
        <v>23</v>
      </c>
      <c r="D31" s="18" t="s">
        <v>24</v>
      </c>
      <c r="E31" s="18" t="s">
        <v>26</v>
      </c>
      <c r="F31" s="18" t="s">
        <v>28</v>
      </c>
      <c r="G31" s="21">
        <v>22584</v>
      </c>
      <c r="H31" s="21">
        <v>20104.77</v>
      </c>
      <c r="I31" s="22">
        <f>G31-H31</f>
        <v>2479.2299999999996</v>
      </c>
      <c r="K31">
        <v>225</v>
      </c>
    </row>
    <row r="32" spans="1:12" ht="13.5" customHeight="1">
      <c r="A32" s="20" t="s">
        <v>19</v>
      </c>
      <c r="B32" s="18" t="s">
        <v>1</v>
      </c>
      <c r="C32" s="18" t="s">
        <v>23</v>
      </c>
      <c r="D32" s="18" t="s">
        <v>24</v>
      </c>
      <c r="E32" s="18" t="s">
        <v>26</v>
      </c>
      <c r="F32" s="18" t="s">
        <v>20</v>
      </c>
      <c r="G32" s="21">
        <v>3900</v>
      </c>
      <c r="H32" s="21">
        <v>3000</v>
      </c>
      <c r="I32" s="22">
        <f>G32-H32</f>
        <v>900</v>
      </c>
      <c r="K32">
        <v>226</v>
      </c>
      <c r="L32" s="3">
        <f>H32+H38+H48+H52+H60</f>
        <v>88898.31</v>
      </c>
    </row>
    <row r="33" spans="1:12" ht="13.5" customHeight="1">
      <c r="A33" s="20" t="s">
        <v>29</v>
      </c>
      <c r="B33" s="18" t="s">
        <v>1</v>
      </c>
      <c r="C33" s="18" t="s">
        <v>23</v>
      </c>
      <c r="D33" s="18" t="s">
        <v>24</v>
      </c>
      <c r="E33" s="18" t="s">
        <v>30</v>
      </c>
      <c r="F33" s="18" t="s">
        <v>5</v>
      </c>
      <c r="G33" s="19">
        <f>G34+G39</f>
        <v>192450</v>
      </c>
      <c r="H33" s="19">
        <f>H34+H39</f>
        <v>187267.19</v>
      </c>
      <c r="I33" s="19">
        <f>I34+I39</f>
        <v>5182.810000000005</v>
      </c>
      <c r="K33">
        <v>290</v>
      </c>
      <c r="L33" s="3">
        <f>H21+H43+H45+H53+H58</f>
        <v>264141.47</v>
      </c>
    </row>
    <row r="34" spans="1:12" ht="12" customHeight="1">
      <c r="A34" s="20" t="s">
        <v>6</v>
      </c>
      <c r="B34" s="18" t="s">
        <v>1</v>
      </c>
      <c r="C34" s="18" t="s">
        <v>23</v>
      </c>
      <c r="D34" s="18" t="s">
        <v>24</v>
      </c>
      <c r="E34" s="18" t="s">
        <v>30</v>
      </c>
      <c r="F34" s="18" t="s">
        <v>1</v>
      </c>
      <c r="G34" s="19">
        <f>G35</f>
        <v>102050</v>
      </c>
      <c r="H34" s="19">
        <f>H35</f>
        <v>99893.19</v>
      </c>
      <c r="I34" s="19">
        <f>I35</f>
        <v>2156.810000000005</v>
      </c>
      <c r="K34">
        <v>340</v>
      </c>
      <c r="L34" s="3">
        <f>H40+H55</f>
        <v>164668</v>
      </c>
    </row>
    <row r="35" spans="1:9" ht="13.5" customHeight="1">
      <c r="A35" s="20" t="s">
        <v>15</v>
      </c>
      <c r="B35" s="18" t="s">
        <v>1</v>
      </c>
      <c r="C35" s="18" t="s">
        <v>23</v>
      </c>
      <c r="D35" s="18" t="s">
        <v>24</v>
      </c>
      <c r="E35" s="18" t="s">
        <v>30</v>
      </c>
      <c r="F35" s="18" t="s">
        <v>16</v>
      </c>
      <c r="G35" s="19">
        <f>G36+G37+G38</f>
        <v>102050</v>
      </c>
      <c r="H35" s="19">
        <f>H36+H37+H38</f>
        <v>99893.19</v>
      </c>
      <c r="I35" s="19">
        <f>I36+I37+I38</f>
        <v>2156.810000000005</v>
      </c>
    </row>
    <row r="36" spans="1:9" ht="13.5" customHeight="1">
      <c r="A36" s="20" t="s">
        <v>31</v>
      </c>
      <c r="B36" s="18" t="s">
        <v>1</v>
      </c>
      <c r="C36" s="18" t="s">
        <v>23</v>
      </c>
      <c r="D36" s="18" t="s">
        <v>24</v>
      </c>
      <c r="E36" s="18" t="s">
        <v>30</v>
      </c>
      <c r="F36" s="18" t="s">
        <v>32</v>
      </c>
      <c r="G36" s="21">
        <v>20720</v>
      </c>
      <c r="H36" s="21">
        <v>18652.79</v>
      </c>
      <c r="I36" s="22">
        <f aca="true" t="shared" si="2" ref="I36:I45">G36-H36</f>
        <v>2067.209999999999</v>
      </c>
    </row>
    <row r="37" spans="1:9" ht="14.25" customHeight="1">
      <c r="A37" s="20" t="s">
        <v>33</v>
      </c>
      <c r="B37" s="18" t="s">
        <v>1</v>
      </c>
      <c r="C37" s="18" t="s">
        <v>23</v>
      </c>
      <c r="D37" s="18" t="s">
        <v>24</v>
      </c>
      <c r="E37" s="18" t="s">
        <v>30</v>
      </c>
      <c r="F37" s="18" t="s">
        <v>34</v>
      </c>
      <c r="G37" s="21">
        <v>27000</v>
      </c>
      <c r="H37" s="21">
        <v>27000</v>
      </c>
      <c r="I37" s="22">
        <f t="shared" si="2"/>
        <v>0</v>
      </c>
    </row>
    <row r="38" spans="1:9" ht="13.5" customHeight="1">
      <c r="A38" s="20" t="s">
        <v>19</v>
      </c>
      <c r="B38" s="18" t="s">
        <v>1</v>
      </c>
      <c r="C38" s="18" t="s">
        <v>23</v>
      </c>
      <c r="D38" s="18" t="s">
        <v>24</v>
      </c>
      <c r="E38" s="18" t="s">
        <v>30</v>
      </c>
      <c r="F38" s="18" t="s">
        <v>20</v>
      </c>
      <c r="G38" s="21">
        <f>119330-65000</f>
        <v>54330</v>
      </c>
      <c r="H38" s="21">
        <f>119240.4-65000</f>
        <v>54240.399999999994</v>
      </c>
      <c r="I38" s="22">
        <f t="shared" si="2"/>
        <v>89.60000000000582</v>
      </c>
    </row>
    <row r="39" spans="1:9" ht="13.5" customHeight="1">
      <c r="A39" s="20" t="s">
        <v>35</v>
      </c>
      <c r="B39" s="18" t="s">
        <v>1</v>
      </c>
      <c r="C39" s="18" t="s">
        <v>23</v>
      </c>
      <c r="D39" s="18" t="s">
        <v>24</v>
      </c>
      <c r="E39" s="18" t="s">
        <v>30</v>
      </c>
      <c r="F39" s="18" t="s">
        <v>36</v>
      </c>
      <c r="G39" s="19">
        <f>G40</f>
        <v>90400</v>
      </c>
      <c r="H39" s="19">
        <f>H40</f>
        <v>87374</v>
      </c>
      <c r="I39" s="19">
        <f>I40</f>
        <v>3026</v>
      </c>
    </row>
    <row r="40" spans="1:9" ht="12.75" customHeight="1">
      <c r="A40" s="20" t="s">
        <v>37</v>
      </c>
      <c r="B40" s="18" t="s">
        <v>1</v>
      </c>
      <c r="C40" s="18" t="s">
        <v>23</v>
      </c>
      <c r="D40" s="18" t="s">
        <v>24</v>
      </c>
      <c r="E40" s="18" t="s">
        <v>30</v>
      </c>
      <c r="F40" s="18" t="s">
        <v>38</v>
      </c>
      <c r="G40" s="21">
        <v>90400</v>
      </c>
      <c r="H40" s="21">
        <v>87374</v>
      </c>
      <c r="I40" s="22">
        <f>G40-H40</f>
        <v>3026</v>
      </c>
    </row>
    <row r="41" spans="1:9" ht="12.75" customHeight="1">
      <c r="A41" s="20" t="s">
        <v>102</v>
      </c>
      <c r="B41" s="18" t="s">
        <v>1</v>
      </c>
      <c r="C41" s="18" t="s">
        <v>23</v>
      </c>
      <c r="D41" s="18" t="s">
        <v>24</v>
      </c>
      <c r="E41" s="18" t="s">
        <v>101</v>
      </c>
      <c r="F41" s="18" t="s">
        <v>5</v>
      </c>
      <c r="G41" s="19">
        <f aca="true" t="shared" si="3" ref="G41:I42">G42</f>
        <v>160</v>
      </c>
      <c r="H41" s="19">
        <f t="shared" si="3"/>
        <v>150.55</v>
      </c>
      <c r="I41" s="19">
        <f t="shared" si="3"/>
        <v>9.449999999999989</v>
      </c>
    </row>
    <row r="42" spans="1:9" ht="10.5" customHeight="1">
      <c r="A42" s="20" t="s">
        <v>6</v>
      </c>
      <c r="B42" s="18" t="s">
        <v>1</v>
      </c>
      <c r="C42" s="18" t="s">
        <v>23</v>
      </c>
      <c r="D42" s="18" t="s">
        <v>24</v>
      </c>
      <c r="E42" s="18" t="s">
        <v>101</v>
      </c>
      <c r="F42" s="18" t="s">
        <v>1</v>
      </c>
      <c r="G42" s="19">
        <f t="shared" si="3"/>
        <v>160</v>
      </c>
      <c r="H42" s="19">
        <f t="shared" si="3"/>
        <v>150.55</v>
      </c>
      <c r="I42" s="19">
        <f t="shared" si="3"/>
        <v>9.449999999999989</v>
      </c>
    </row>
    <row r="43" spans="1:9" ht="12.75" customHeight="1">
      <c r="A43" s="20" t="s">
        <v>45</v>
      </c>
      <c r="B43" s="18" t="s">
        <v>1</v>
      </c>
      <c r="C43" s="18" t="s">
        <v>23</v>
      </c>
      <c r="D43" s="18" t="s">
        <v>24</v>
      </c>
      <c r="E43" s="18" t="s">
        <v>101</v>
      </c>
      <c r="F43" s="18" t="s">
        <v>41</v>
      </c>
      <c r="G43" s="21">
        <v>160</v>
      </c>
      <c r="H43" s="21">
        <v>150.55</v>
      </c>
      <c r="I43" s="22">
        <f t="shared" si="2"/>
        <v>9.449999999999989</v>
      </c>
    </row>
    <row r="44" spans="1:9" ht="12.75" customHeight="1">
      <c r="A44" s="20" t="s">
        <v>107</v>
      </c>
      <c r="B44" s="18" t="s">
        <v>1</v>
      </c>
      <c r="C44" s="18" t="s">
        <v>40</v>
      </c>
      <c r="D44" s="18"/>
      <c r="E44" s="18"/>
      <c r="F44" s="18"/>
      <c r="G44" s="19">
        <f>G45</f>
        <v>179674</v>
      </c>
      <c r="H44" s="19">
        <f>H45</f>
        <v>179674</v>
      </c>
      <c r="I44" s="19">
        <f>I45</f>
        <v>0</v>
      </c>
    </row>
    <row r="45" spans="1:9" ht="13.5" customHeight="1">
      <c r="A45" s="20" t="s">
        <v>39</v>
      </c>
      <c r="B45" s="18" t="s">
        <v>1</v>
      </c>
      <c r="C45" s="18" t="s">
        <v>40</v>
      </c>
      <c r="D45" s="18" t="s">
        <v>142</v>
      </c>
      <c r="E45" s="18" t="s">
        <v>30</v>
      </c>
      <c r="F45" s="18" t="s">
        <v>41</v>
      </c>
      <c r="G45" s="21">
        <v>179674</v>
      </c>
      <c r="H45" s="21">
        <v>179674</v>
      </c>
      <c r="I45" s="22">
        <f t="shared" si="2"/>
        <v>0</v>
      </c>
    </row>
    <row r="46" spans="1:9" ht="12" customHeight="1">
      <c r="A46" s="20" t="s">
        <v>42</v>
      </c>
      <c r="B46" s="18" t="s">
        <v>1</v>
      </c>
      <c r="C46" s="18" t="s">
        <v>43</v>
      </c>
      <c r="D46" s="18"/>
      <c r="E46" s="18"/>
      <c r="F46" s="18"/>
      <c r="G46" s="19">
        <f aca="true" t="shared" si="4" ref="G46:I47">G47</f>
        <v>1000</v>
      </c>
      <c r="H46" s="19">
        <f t="shared" si="4"/>
        <v>1000</v>
      </c>
      <c r="I46" s="19">
        <f t="shared" si="4"/>
        <v>0</v>
      </c>
    </row>
    <row r="47" spans="1:9" ht="11.25" customHeight="1">
      <c r="A47" s="20" t="s">
        <v>6</v>
      </c>
      <c r="B47" s="18" t="s">
        <v>1</v>
      </c>
      <c r="C47" s="18" t="s">
        <v>43</v>
      </c>
      <c r="D47" s="18" t="s">
        <v>141</v>
      </c>
      <c r="E47" s="18" t="s">
        <v>44</v>
      </c>
      <c r="F47" s="18" t="s">
        <v>1</v>
      </c>
      <c r="G47" s="19">
        <f t="shared" si="4"/>
        <v>1000</v>
      </c>
      <c r="H47" s="19">
        <f t="shared" si="4"/>
        <v>1000</v>
      </c>
      <c r="I47" s="19">
        <f t="shared" si="4"/>
        <v>0</v>
      </c>
    </row>
    <row r="48" spans="1:9" ht="12" customHeight="1">
      <c r="A48" s="20" t="s">
        <v>45</v>
      </c>
      <c r="B48" s="18" t="s">
        <v>1</v>
      </c>
      <c r="C48" s="18" t="s">
        <v>43</v>
      </c>
      <c r="D48" s="18" t="s">
        <v>140</v>
      </c>
      <c r="E48" s="18" t="s">
        <v>44</v>
      </c>
      <c r="F48" s="18" t="s">
        <v>20</v>
      </c>
      <c r="G48" s="21">
        <v>1000</v>
      </c>
      <c r="H48" s="21">
        <v>1000</v>
      </c>
      <c r="I48" s="22">
        <f>G48-H48</f>
        <v>0</v>
      </c>
    </row>
    <row r="49" spans="1:9" ht="12.75" customHeight="1">
      <c r="A49" s="23" t="s">
        <v>109</v>
      </c>
      <c r="B49" s="18" t="s">
        <v>1</v>
      </c>
      <c r="C49" s="18" t="s">
        <v>46</v>
      </c>
      <c r="D49" s="18"/>
      <c r="E49" s="18"/>
      <c r="F49" s="18"/>
      <c r="G49" s="19">
        <f>G50+G56+G59+G61</f>
        <v>226995</v>
      </c>
      <c r="H49" s="19">
        <f>H50+H56+H59+H61</f>
        <v>226989.91</v>
      </c>
      <c r="I49" s="19">
        <f>I50+I56</f>
        <v>3.0900000000001455</v>
      </c>
    </row>
    <row r="50" spans="1:9" ht="12" customHeight="1">
      <c r="A50" s="20" t="s">
        <v>29</v>
      </c>
      <c r="B50" s="18" t="s">
        <v>1</v>
      </c>
      <c r="C50" s="18" t="s">
        <v>46</v>
      </c>
      <c r="D50" s="18" t="s">
        <v>47</v>
      </c>
      <c r="E50" s="18" t="s">
        <v>5</v>
      </c>
      <c r="F50" s="18" t="s">
        <v>5</v>
      </c>
      <c r="G50" s="19">
        <f>G51+G54</f>
        <v>95795</v>
      </c>
      <c r="H50" s="19">
        <f>H51+H54</f>
        <v>95791.91</v>
      </c>
      <c r="I50" s="19">
        <f>I51+I54</f>
        <v>3.0900000000001455</v>
      </c>
    </row>
    <row r="51" spans="1:9" ht="12" customHeight="1">
      <c r="A51" s="20" t="s">
        <v>6</v>
      </c>
      <c r="B51" s="18" t="s">
        <v>1</v>
      </c>
      <c r="C51" s="18" t="s">
        <v>46</v>
      </c>
      <c r="D51" s="18" t="s">
        <v>47</v>
      </c>
      <c r="E51" s="18" t="s">
        <v>30</v>
      </c>
      <c r="F51" s="18" t="s">
        <v>1</v>
      </c>
      <c r="G51" s="19">
        <f>G52+G53</f>
        <v>18500</v>
      </c>
      <c r="H51" s="19">
        <f>H52+H53</f>
        <v>18497.91</v>
      </c>
      <c r="I51" s="19">
        <f>I52+I53</f>
        <v>2.0900000000001455</v>
      </c>
    </row>
    <row r="52" spans="1:9" ht="12.75" customHeight="1">
      <c r="A52" s="20" t="s">
        <v>122</v>
      </c>
      <c r="B52" s="18" t="s">
        <v>1</v>
      </c>
      <c r="C52" s="18" t="s">
        <v>46</v>
      </c>
      <c r="D52" s="18" t="s">
        <v>47</v>
      </c>
      <c r="E52" s="18" t="s">
        <v>30</v>
      </c>
      <c r="F52" s="18" t="s">
        <v>20</v>
      </c>
      <c r="G52" s="24">
        <v>16860</v>
      </c>
      <c r="H52" s="24">
        <v>16859.91</v>
      </c>
      <c r="I52" s="19">
        <f>G52-H52</f>
        <v>0.09000000000014552</v>
      </c>
    </row>
    <row r="53" spans="1:9" ht="12.75" customHeight="1">
      <c r="A53" s="20" t="s">
        <v>45</v>
      </c>
      <c r="B53" s="18" t="s">
        <v>1</v>
      </c>
      <c r="C53" s="18" t="s">
        <v>46</v>
      </c>
      <c r="D53" s="18" t="s">
        <v>47</v>
      </c>
      <c r="E53" s="18" t="s">
        <v>30</v>
      </c>
      <c r="F53" s="18" t="s">
        <v>41</v>
      </c>
      <c r="G53" s="24">
        <v>1640</v>
      </c>
      <c r="H53" s="24">
        <v>1638</v>
      </c>
      <c r="I53" s="19">
        <f>G53-H53</f>
        <v>2</v>
      </c>
    </row>
    <row r="54" spans="1:9" ht="13.5" customHeight="1">
      <c r="A54" s="20" t="s">
        <v>35</v>
      </c>
      <c r="B54" s="18" t="s">
        <v>1</v>
      </c>
      <c r="C54" s="18" t="s">
        <v>46</v>
      </c>
      <c r="D54" s="18" t="s">
        <v>47</v>
      </c>
      <c r="E54" s="18" t="s">
        <v>30</v>
      </c>
      <c r="F54" s="18" t="s">
        <v>36</v>
      </c>
      <c r="G54" s="19">
        <f>G55</f>
        <v>77295</v>
      </c>
      <c r="H54" s="19">
        <f>H55</f>
        <v>77294</v>
      </c>
      <c r="I54" s="19">
        <f>I55</f>
        <v>1</v>
      </c>
    </row>
    <row r="55" spans="1:9" ht="13.5" customHeight="1">
      <c r="A55" s="20" t="s">
        <v>37</v>
      </c>
      <c r="B55" s="18" t="s">
        <v>1</v>
      </c>
      <c r="C55" s="18" t="s">
        <v>46</v>
      </c>
      <c r="D55" s="18" t="s">
        <v>47</v>
      </c>
      <c r="E55" s="18" t="s">
        <v>30</v>
      </c>
      <c r="F55" s="18" t="s">
        <v>38</v>
      </c>
      <c r="G55" s="21">
        <v>77295</v>
      </c>
      <c r="H55" s="21">
        <v>77294</v>
      </c>
      <c r="I55" s="22">
        <f>G55-H55</f>
        <v>1</v>
      </c>
    </row>
    <row r="56" spans="1:9" ht="13.5" customHeight="1">
      <c r="A56" s="20" t="s">
        <v>102</v>
      </c>
      <c r="B56" s="18" t="s">
        <v>1</v>
      </c>
      <c r="C56" s="18" t="s">
        <v>46</v>
      </c>
      <c r="D56" s="18" t="s">
        <v>47</v>
      </c>
      <c r="E56" s="18" t="s">
        <v>48</v>
      </c>
      <c r="F56" s="18" t="s">
        <v>5</v>
      </c>
      <c r="G56" s="19">
        <f aca="true" t="shared" si="5" ref="G56:I57">G57</f>
        <v>82400</v>
      </c>
      <c r="H56" s="19">
        <f t="shared" si="5"/>
        <v>82400</v>
      </c>
      <c r="I56" s="19">
        <f t="shared" si="5"/>
        <v>0</v>
      </c>
    </row>
    <row r="57" spans="1:9" ht="11.25" customHeight="1">
      <c r="A57" s="20" t="s">
        <v>6</v>
      </c>
      <c r="B57" s="18" t="s">
        <v>1</v>
      </c>
      <c r="C57" s="18" t="s">
        <v>46</v>
      </c>
      <c r="D57" s="18" t="s">
        <v>47</v>
      </c>
      <c r="E57" s="18" t="s">
        <v>48</v>
      </c>
      <c r="F57" s="18" t="s">
        <v>1</v>
      </c>
      <c r="G57" s="19">
        <f t="shared" si="5"/>
        <v>82400</v>
      </c>
      <c r="H57" s="19">
        <f t="shared" si="5"/>
        <v>82400</v>
      </c>
      <c r="I57" s="19">
        <f t="shared" si="5"/>
        <v>0</v>
      </c>
    </row>
    <row r="58" spans="1:9" ht="12" customHeight="1">
      <c r="A58" s="20" t="s">
        <v>45</v>
      </c>
      <c r="B58" s="18" t="s">
        <v>1</v>
      </c>
      <c r="C58" s="18" t="s">
        <v>46</v>
      </c>
      <c r="D58" s="18" t="s">
        <v>47</v>
      </c>
      <c r="E58" s="18" t="s">
        <v>48</v>
      </c>
      <c r="F58" s="18" t="s">
        <v>41</v>
      </c>
      <c r="G58" s="24">
        <v>82400</v>
      </c>
      <c r="H58" s="24">
        <v>82400</v>
      </c>
      <c r="I58" s="22">
        <f>G58-H58</f>
        <v>0</v>
      </c>
    </row>
    <row r="59" spans="1:9" ht="21.75" customHeight="1">
      <c r="A59" s="20" t="s">
        <v>126</v>
      </c>
      <c r="B59" s="18" t="s">
        <v>1</v>
      </c>
      <c r="C59" s="18" t="s">
        <v>46</v>
      </c>
      <c r="D59" s="18" t="s">
        <v>125</v>
      </c>
      <c r="E59" s="18" t="s">
        <v>30</v>
      </c>
      <c r="F59" s="18" t="s">
        <v>5</v>
      </c>
      <c r="G59" s="19">
        <f aca="true" t="shared" si="6" ref="G59:I62">G60</f>
        <v>13800</v>
      </c>
      <c r="H59" s="19">
        <f t="shared" si="6"/>
        <v>13798</v>
      </c>
      <c r="I59" s="22">
        <f>G59-H59</f>
        <v>2</v>
      </c>
    </row>
    <row r="60" spans="1:9" ht="13.5" customHeight="1">
      <c r="A60" s="20" t="s">
        <v>19</v>
      </c>
      <c r="B60" s="18" t="s">
        <v>1</v>
      </c>
      <c r="C60" s="18" t="s">
        <v>46</v>
      </c>
      <c r="D60" s="18" t="s">
        <v>125</v>
      </c>
      <c r="E60" s="18" t="s">
        <v>30</v>
      </c>
      <c r="F60" s="18" t="s">
        <v>20</v>
      </c>
      <c r="G60" s="21">
        <v>13800</v>
      </c>
      <c r="H60" s="21">
        <v>13798</v>
      </c>
      <c r="I60" s="22">
        <f>G60-H60</f>
        <v>2</v>
      </c>
    </row>
    <row r="61" spans="1:9" ht="13.5" customHeight="1">
      <c r="A61" s="20" t="s">
        <v>117</v>
      </c>
      <c r="B61" s="18" t="s">
        <v>1</v>
      </c>
      <c r="C61" s="18" t="s">
        <v>46</v>
      </c>
      <c r="D61" s="18"/>
      <c r="E61" s="18"/>
      <c r="F61" s="18"/>
      <c r="G61" s="19">
        <f t="shared" si="6"/>
        <v>35000</v>
      </c>
      <c r="H61" s="19">
        <f t="shared" si="6"/>
        <v>35000</v>
      </c>
      <c r="I61" s="19">
        <f t="shared" si="6"/>
        <v>0</v>
      </c>
    </row>
    <row r="62" spans="1:9" ht="13.5" customHeight="1">
      <c r="A62" s="20" t="s">
        <v>6</v>
      </c>
      <c r="B62" s="18" t="s">
        <v>1</v>
      </c>
      <c r="C62" s="18" t="s">
        <v>46</v>
      </c>
      <c r="D62" s="18" t="s">
        <v>116</v>
      </c>
      <c r="E62" s="18" t="s">
        <v>30</v>
      </c>
      <c r="F62" s="18" t="s">
        <v>5</v>
      </c>
      <c r="G62" s="19">
        <f t="shared" si="6"/>
        <v>35000</v>
      </c>
      <c r="H62" s="19">
        <f t="shared" si="6"/>
        <v>35000</v>
      </c>
      <c r="I62" s="19">
        <f t="shared" si="6"/>
        <v>0</v>
      </c>
    </row>
    <row r="63" spans="1:9" ht="13.5" customHeight="1">
      <c r="A63" s="20" t="s">
        <v>57</v>
      </c>
      <c r="B63" s="18" t="s">
        <v>1</v>
      </c>
      <c r="C63" s="18" t="s">
        <v>46</v>
      </c>
      <c r="D63" s="18" t="s">
        <v>116</v>
      </c>
      <c r="E63" s="18" t="s">
        <v>30</v>
      </c>
      <c r="F63" s="18" t="s">
        <v>58</v>
      </c>
      <c r="G63" s="21">
        <v>35000</v>
      </c>
      <c r="H63" s="21">
        <v>35000</v>
      </c>
      <c r="I63" s="19">
        <f>G63-H63</f>
        <v>0</v>
      </c>
    </row>
    <row r="64" spans="1:9" ht="22.5" customHeight="1">
      <c r="A64" s="23" t="s">
        <v>112</v>
      </c>
      <c r="B64" s="16" t="s">
        <v>1</v>
      </c>
      <c r="C64" s="16" t="s">
        <v>49</v>
      </c>
      <c r="D64" s="16" t="s">
        <v>50</v>
      </c>
      <c r="E64" s="16" t="s">
        <v>105</v>
      </c>
      <c r="F64" s="16"/>
      <c r="G64" s="25">
        <f>G65+G71</f>
        <v>90600</v>
      </c>
      <c r="H64" s="25">
        <f>H65+H71</f>
        <v>88736.26</v>
      </c>
      <c r="I64" s="25">
        <f>I65+I71</f>
        <v>1863.739999999998</v>
      </c>
    </row>
    <row r="65" spans="1:9" ht="12" customHeight="1">
      <c r="A65" s="20" t="s">
        <v>6</v>
      </c>
      <c r="B65" s="18" t="s">
        <v>1</v>
      </c>
      <c r="C65" s="18" t="s">
        <v>49</v>
      </c>
      <c r="D65" s="18" t="s">
        <v>50</v>
      </c>
      <c r="E65" s="18" t="s">
        <v>105</v>
      </c>
      <c r="F65" s="18" t="s">
        <v>1</v>
      </c>
      <c r="G65" s="19">
        <f>G66+G69</f>
        <v>77140</v>
      </c>
      <c r="H65" s="19">
        <f>H66+H69</f>
        <v>75276.26</v>
      </c>
      <c r="I65" s="19">
        <f>I66+I69</f>
        <v>1863.739999999998</v>
      </c>
    </row>
    <row r="66" spans="1:9" ht="12" customHeight="1">
      <c r="A66" s="20" t="s">
        <v>7</v>
      </c>
      <c r="B66" s="18" t="s">
        <v>1</v>
      </c>
      <c r="C66" s="18" t="s">
        <v>49</v>
      </c>
      <c r="D66" s="18" t="s">
        <v>50</v>
      </c>
      <c r="E66" s="18" t="s">
        <v>105</v>
      </c>
      <c r="F66" s="18" t="s">
        <v>8</v>
      </c>
      <c r="G66" s="19">
        <f>G67+G68</f>
        <v>71640</v>
      </c>
      <c r="H66" s="19">
        <f>H67+H68</f>
        <v>69776.26</v>
      </c>
      <c r="I66" s="19">
        <f>I67+I68</f>
        <v>1863.739999999998</v>
      </c>
    </row>
    <row r="67" spans="1:9" ht="12.75" customHeight="1">
      <c r="A67" s="20" t="s">
        <v>9</v>
      </c>
      <c r="B67" s="18" t="s">
        <v>1</v>
      </c>
      <c r="C67" s="18" t="s">
        <v>49</v>
      </c>
      <c r="D67" s="18" t="s">
        <v>50</v>
      </c>
      <c r="E67" s="18" t="s">
        <v>105</v>
      </c>
      <c r="F67" s="18" t="s">
        <v>10</v>
      </c>
      <c r="G67" s="21">
        <v>41723.77</v>
      </c>
      <c r="H67" s="21">
        <v>39860.03</v>
      </c>
      <c r="I67" s="22">
        <f>G67-H67</f>
        <v>1863.739999999998</v>
      </c>
    </row>
    <row r="68" spans="1:9" ht="13.5" customHeight="1">
      <c r="A68" s="20" t="s">
        <v>13</v>
      </c>
      <c r="B68" s="18" t="s">
        <v>1</v>
      </c>
      <c r="C68" s="18" t="s">
        <v>49</v>
      </c>
      <c r="D68" s="18" t="s">
        <v>50</v>
      </c>
      <c r="E68" s="18" t="s">
        <v>105</v>
      </c>
      <c r="F68" s="18" t="s">
        <v>14</v>
      </c>
      <c r="G68" s="21">
        <v>29916.23</v>
      </c>
      <c r="H68" s="21">
        <v>29916.23</v>
      </c>
      <c r="I68" s="22">
        <f>G68-H68</f>
        <v>0</v>
      </c>
    </row>
    <row r="69" spans="1:9" ht="14.25" customHeight="1">
      <c r="A69" s="20" t="s">
        <v>15</v>
      </c>
      <c r="B69" s="18" t="s">
        <v>1</v>
      </c>
      <c r="C69" s="18" t="s">
        <v>49</v>
      </c>
      <c r="D69" s="18" t="s">
        <v>50</v>
      </c>
      <c r="E69" s="18" t="s">
        <v>105</v>
      </c>
      <c r="F69" s="18" t="s">
        <v>16</v>
      </c>
      <c r="G69" s="19">
        <f>G70</f>
        <v>5500</v>
      </c>
      <c r="H69" s="19">
        <f>H70</f>
        <v>5500</v>
      </c>
      <c r="I69" s="19">
        <f>I70</f>
        <v>0</v>
      </c>
    </row>
    <row r="70" spans="1:9" ht="12" customHeight="1">
      <c r="A70" s="20" t="s">
        <v>27</v>
      </c>
      <c r="B70" s="18" t="s">
        <v>1</v>
      </c>
      <c r="C70" s="18" t="s">
        <v>49</v>
      </c>
      <c r="D70" s="18" t="s">
        <v>50</v>
      </c>
      <c r="E70" s="18" t="s">
        <v>105</v>
      </c>
      <c r="F70" s="18" t="s">
        <v>28</v>
      </c>
      <c r="G70" s="21">
        <v>5500</v>
      </c>
      <c r="H70" s="21">
        <v>5500</v>
      </c>
      <c r="I70" s="22">
        <f>G70-H70</f>
        <v>0</v>
      </c>
    </row>
    <row r="71" spans="1:9" ht="12" customHeight="1">
      <c r="A71" s="20" t="s">
        <v>35</v>
      </c>
      <c r="B71" s="18" t="s">
        <v>1</v>
      </c>
      <c r="C71" s="18" t="s">
        <v>49</v>
      </c>
      <c r="D71" s="18" t="s">
        <v>50</v>
      </c>
      <c r="E71" s="18" t="s">
        <v>105</v>
      </c>
      <c r="F71" s="18" t="s">
        <v>36</v>
      </c>
      <c r="G71" s="19">
        <f>G72</f>
        <v>13460</v>
      </c>
      <c r="H71" s="19">
        <f>H72</f>
        <v>13460</v>
      </c>
      <c r="I71" s="19">
        <f>I72</f>
        <v>0</v>
      </c>
    </row>
    <row r="72" spans="1:9" ht="14.25" customHeight="1">
      <c r="A72" s="20" t="s">
        <v>37</v>
      </c>
      <c r="B72" s="18" t="s">
        <v>1</v>
      </c>
      <c r="C72" s="18" t="s">
        <v>49</v>
      </c>
      <c r="D72" s="18" t="s">
        <v>50</v>
      </c>
      <c r="E72" s="18" t="s">
        <v>105</v>
      </c>
      <c r="F72" s="18" t="s">
        <v>38</v>
      </c>
      <c r="G72" s="21">
        <v>13460</v>
      </c>
      <c r="H72" s="21">
        <v>13460</v>
      </c>
      <c r="I72" s="22">
        <f>G72-H72</f>
        <v>0</v>
      </c>
    </row>
    <row r="73" spans="1:9" ht="14.25" customHeight="1">
      <c r="A73" s="23" t="s">
        <v>113</v>
      </c>
      <c r="B73" s="16" t="s">
        <v>1</v>
      </c>
      <c r="C73" s="16" t="s">
        <v>51</v>
      </c>
      <c r="D73" s="16" t="s">
        <v>78</v>
      </c>
      <c r="E73" s="16" t="s">
        <v>5</v>
      </c>
      <c r="F73" s="16"/>
      <c r="G73" s="25">
        <f>G74+G75</f>
        <v>258453</v>
      </c>
      <c r="H73" s="25">
        <f>H74+H75</f>
        <v>257892.8</v>
      </c>
      <c r="I73" s="25">
        <f>I74+I75</f>
        <v>560.1999999999971</v>
      </c>
    </row>
    <row r="74" spans="1:9" ht="14.25" customHeight="1">
      <c r="A74" s="20" t="s">
        <v>19</v>
      </c>
      <c r="B74" s="18" t="s">
        <v>1</v>
      </c>
      <c r="C74" s="18" t="s">
        <v>51</v>
      </c>
      <c r="D74" s="18" t="s">
        <v>151</v>
      </c>
      <c r="E74" s="18" t="s">
        <v>30</v>
      </c>
      <c r="F74" s="18" t="s">
        <v>20</v>
      </c>
      <c r="G74" s="21">
        <v>65000</v>
      </c>
      <c r="H74" s="21">
        <v>65000</v>
      </c>
      <c r="I74" s="22">
        <f>G74-H74</f>
        <v>0</v>
      </c>
    </row>
    <row r="75" spans="1:9" ht="13.5" customHeight="1">
      <c r="A75" s="20" t="s">
        <v>114</v>
      </c>
      <c r="B75" s="18" t="s">
        <v>1</v>
      </c>
      <c r="C75" s="18" t="s">
        <v>51</v>
      </c>
      <c r="D75" s="18" t="s">
        <v>52</v>
      </c>
      <c r="E75" s="18" t="s">
        <v>30</v>
      </c>
      <c r="F75" s="18" t="s">
        <v>1</v>
      </c>
      <c r="G75" s="19">
        <f>G76</f>
        <v>193453</v>
      </c>
      <c r="H75" s="19">
        <f>H76</f>
        <v>192892.8</v>
      </c>
      <c r="I75" s="19">
        <f>I76</f>
        <v>560.1999999999971</v>
      </c>
    </row>
    <row r="76" spans="1:9" ht="13.5" customHeight="1">
      <c r="A76" s="20" t="s">
        <v>15</v>
      </c>
      <c r="B76" s="18" t="s">
        <v>1</v>
      </c>
      <c r="C76" s="18" t="s">
        <v>51</v>
      </c>
      <c r="D76" s="18" t="s">
        <v>52</v>
      </c>
      <c r="E76" s="18" t="s">
        <v>30</v>
      </c>
      <c r="F76" s="18" t="s">
        <v>16</v>
      </c>
      <c r="G76" s="19">
        <f>G77+G78</f>
        <v>193453</v>
      </c>
      <c r="H76" s="19">
        <f>H77+H78</f>
        <v>192892.8</v>
      </c>
      <c r="I76" s="19">
        <f>I77+I78</f>
        <v>560.1999999999971</v>
      </c>
    </row>
    <row r="77" spans="1:9" ht="13.5" customHeight="1">
      <c r="A77" s="20" t="s">
        <v>19</v>
      </c>
      <c r="B77" s="18" t="s">
        <v>1</v>
      </c>
      <c r="C77" s="18" t="s">
        <v>51</v>
      </c>
      <c r="D77" s="18" t="s">
        <v>52</v>
      </c>
      <c r="E77" s="18" t="s">
        <v>30</v>
      </c>
      <c r="F77" s="18" t="s">
        <v>20</v>
      </c>
      <c r="G77" s="21">
        <v>130205</v>
      </c>
      <c r="H77" s="21">
        <v>129644.8</v>
      </c>
      <c r="I77" s="22">
        <f>G77-H77</f>
        <v>560.1999999999971</v>
      </c>
    </row>
    <row r="78" spans="1:9" ht="13.5" customHeight="1">
      <c r="A78" s="20" t="s">
        <v>54</v>
      </c>
      <c r="B78" s="18" t="s">
        <v>1</v>
      </c>
      <c r="C78" s="18" t="s">
        <v>51</v>
      </c>
      <c r="D78" s="18" t="s">
        <v>52</v>
      </c>
      <c r="E78" s="18" t="s">
        <v>30</v>
      </c>
      <c r="F78" s="18" t="s">
        <v>55</v>
      </c>
      <c r="G78" s="21">
        <v>63248</v>
      </c>
      <c r="H78" s="21">
        <v>63248</v>
      </c>
      <c r="I78" s="22">
        <f>G78-H78</f>
        <v>0</v>
      </c>
    </row>
    <row r="79" spans="1:9" ht="13.5" customHeight="1">
      <c r="A79" s="26" t="s">
        <v>118</v>
      </c>
      <c r="B79" s="27" t="s">
        <v>1</v>
      </c>
      <c r="C79" s="27" t="s">
        <v>120</v>
      </c>
      <c r="D79" s="27"/>
      <c r="E79" s="27"/>
      <c r="F79" s="27"/>
      <c r="G79" s="25">
        <f aca="true" t="shared" si="7" ref="G79:I80">G80</f>
        <v>848943</v>
      </c>
      <c r="H79" s="25">
        <f t="shared" si="7"/>
        <v>791391</v>
      </c>
      <c r="I79" s="25">
        <f t="shared" si="7"/>
        <v>57552</v>
      </c>
    </row>
    <row r="80" spans="1:9" ht="13.5" customHeight="1">
      <c r="A80" s="28" t="s">
        <v>128</v>
      </c>
      <c r="B80" s="29" t="s">
        <v>1</v>
      </c>
      <c r="C80" s="29" t="s">
        <v>121</v>
      </c>
      <c r="D80" s="29" t="s">
        <v>78</v>
      </c>
      <c r="E80" s="29"/>
      <c r="F80" s="29"/>
      <c r="G80" s="19">
        <f t="shared" si="7"/>
        <v>848943</v>
      </c>
      <c r="H80" s="19">
        <f t="shared" si="7"/>
        <v>791391</v>
      </c>
      <c r="I80" s="19">
        <f t="shared" si="7"/>
        <v>57552</v>
      </c>
    </row>
    <row r="81" spans="1:9" ht="13.5" customHeight="1">
      <c r="A81" s="28" t="s">
        <v>119</v>
      </c>
      <c r="B81" s="29" t="s">
        <v>1</v>
      </c>
      <c r="C81" s="29" t="s">
        <v>121</v>
      </c>
      <c r="D81" s="29" t="s">
        <v>78</v>
      </c>
      <c r="E81" s="29" t="s">
        <v>30</v>
      </c>
      <c r="F81" s="29"/>
      <c r="G81" s="19">
        <f>G82+G83</f>
        <v>848943</v>
      </c>
      <c r="H81" s="19">
        <f>H82+H83</f>
        <v>791391</v>
      </c>
      <c r="I81" s="19">
        <f>I82+I83</f>
        <v>57552</v>
      </c>
    </row>
    <row r="82" spans="1:9" ht="13.5" customHeight="1">
      <c r="A82" s="20" t="s">
        <v>57</v>
      </c>
      <c r="B82" s="18" t="s">
        <v>1</v>
      </c>
      <c r="C82" s="29" t="s">
        <v>121</v>
      </c>
      <c r="D82" s="29" t="s">
        <v>124</v>
      </c>
      <c r="E82" s="18" t="s">
        <v>30</v>
      </c>
      <c r="F82" s="18" t="s">
        <v>58</v>
      </c>
      <c r="G82" s="21">
        <v>42447</v>
      </c>
      <c r="H82" s="21">
        <v>42447</v>
      </c>
      <c r="I82" s="19">
        <f>G82-H82</f>
        <v>0</v>
      </c>
    </row>
    <row r="83" spans="1:9" ht="13.5" customHeight="1">
      <c r="A83" s="20" t="s">
        <v>57</v>
      </c>
      <c r="B83" s="18" t="s">
        <v>1</v>
      </c>
      <c r="C83" s="29" t="s">
        <v>121</v>
      </c>
      <c r="D83" s="29" t="s">
        <v>130</v>
      </c>
      <c r="E83" s="18" t="s">
        <v>30</v>
      </c>
      <c r="F83" s="18" t="s">
        <v>58</v>
      </c>
      <c r="G83" s="21">
        <v>806496</v>
      </c>
      <c r="H83" s="21">
        <v>748944</v>
      </c>
      <c r="I83" s="19">
        <f>G83-H83</f>
        <v>57552</v>
      </c>
    </row>
    <row r="84" spans="1:9" s="9" customFormat="1" ht="12.75" customHeight="1">
      <c r="A84" s="23" t="s">
        <v>104</v>
      </c>
      <c r="B84" s="16" t="s">
        <v>1</v>
      </c>
      <c r="C84" s="16" t="s">
        <v>95</v>
      </c>
      <c r="D84" s="16"/>
      <c r="E84" s="16"/>
      <c r="F84" s="16"/>
      <c r="G84" s="25">
        <f>G85+G88+G93</f>
        <v>1468806</v>
      </c>
      <c r="H84" s="25">
        <f>H85+H88+H93</f>
        <v>1106574</v>
      </c>
      <c r="I84" s="25">
        <f>I85+I88+I93</f>
        <v>362232</v>
      </c>
    </row>
    <row r="85" spans="1:9" s="9" customFormat="1" ht="12.75" customHeight="1">
      <c r="A85" s="23" t="s">
        <v>147</v>
      </c>
      <c r="B85" s="18" t="s">
        <v>1</v>
      </c>
      <c r="C85" s="18" t="s">
        <v>148</v>
      </c>
      <c r="D85" s="18" t="s">
        <v>78</v>
      </c>
      <c r="E85" s="18" t="s">
        <v>5</v>
      </c>
      <c r="F85" s="18"/>
      <c r="G85" s="19">
        <f>G86+G87</f>
        <v>357039</v>
      </c>
      <c r="H85" s="19">
        <f>H86+H87</f>
        <v>0</v>
      </c>
      <c r="I85" s="19">
        <f>I86+I87</f>
        <v>357039</v>
      </c>
    </row>
    <row r="86" spans="1:9" s="9" customFormat="1" ht="12.75" customHeight="1">
      <c r="A86" s="20" t="s">
        <v>57</v>
      </c>
      <c r="B86" s="18" t="s">
        <v>1</v>
      </c>
      <c r="C86" s="18" t="s">
        <v>148</v>
      </c>
      <c r="D86" s="18" t="s">
        <v>149</v>
      </c>
      <c r="E86" s="18" t="s">
        <v>30</v>
      </c>
      <c r="F86" s="18" t="s">
        <v>58</v>
      </c>
      <c r="G86" s="24">
        <v>346197</v>
      </c>
      <c r="H86" s="24">
        <v>0</v>
      </c>
      <c r="I86" s="22">
        <f>G86-H86</f>
        <v>346197</v>
      </c>
    </row>
    <row r="87" spans="1:9" s="9" customFormat="1" ht="12.75" customHeight="1">
      <c r="A87" s="20" t="s">
        <v>57</v>
      </c>
      <c r="B87" s="18" t="s">
        <v>1</v>
      </c>
      <c r="C87" s="18" t="s">
        <v>148</v>
      </c>
      <c r="D87" s="18" t="s">
        <v>150</v>
      </c>
      <c r="E87" s="18" t="s">
        <v>30</v>
      </c>
      <c r="F87" s="18" t="s">
        <v>58</v>
      </c>
      <c r="G87" s="24">
        <v>10842</v>
      </c>
      <c r="H87" s="24">
        <v>0</v>
      </c>
      <c r="I87" s="22">
        <f>G87-H87</f>
        <v>10842</v>
      </c>
    </row>
    <row r="88" spans="1:9" ht="14.25" customHeight="1">
      <c r="A88" s="23" t="s">
        <v>111</v>
      </c>
      <c r="B88" s="18" t="s">
        <v>1</v>
      </c>
      <c r="C88" s="18" t="s">
        <v>53</v>
      </c>
      <c r="D88" s="18" t="s">
        <v>78</v>
      </c>
      <c r="E88" s="18" t="s">
        <v>5</v>
      </c>
      <c r="F88" s="18"/>
      <c r="G88" s="19">
        <f>G89</f>
        <v>1060774</v>
      </c>
      <c r="H88" s="19">
        <f>H89</f>
        <v>1056574</v>
      </c>
      <c r="I88" s="19">
        <f>I89</f>
        <v>4200</v>
      </c>
    </row>
    <row r="89" spans="1:9" ht="14.25" customHeight="1">
      <c r="A89" s="20" t="s">
        <v>35</v>
      </c>
      <c r="B89" s="18" t="s">
        <v>1</v>
      </c>
      <c r="C89" s="18" t="s">
        <v>53</v>
      </c>
      <c r="D89" s="18" t="s">
        <v>131</v>
      </c>
      <c r="E89" s="18" t="s">
        <v>30</v>
      </c>
      <c r="F89" s="18" t="s">
        <v>36</v>
      </c>
      <c r="G89" s="19">
        <f>G90+G91+G92</f>
        <v>1060774</v>
      </c>
      <c r="H89" s="19">
        <f>H90+H91+H92</f>
        <v>1056574</v>
      </c>
      <c r="I89" s="19">
        <f>I90</f>
        <v>4200</v>
      </c>
    </row>
    <row r="90" spans="1:9" ht="14.25" customHeight="1">
      <c r="A90" s="20" t="s">
        <v>54</v>
      </c>
      <c r="B90" s="18" t="s">
        <v>1</v>
      </c>
      <c r="C90" s="18" t="s">
        <v>53</v>
      </c>
      <c r="D90" s="18" t="s">
        <v>131</v>
      </c>
      <c r="E90" s="18" t="s">
        <v>30</v>
      </c>
      <c r="F90" s="18" t="s">
        <v>55</v>
      </c>
      <c r="G90" s="21">
        <v>1043700</v>
      </c>
      <c r="H90" s="21">
        <v>1039500</v>
      </c>
      <c r="I90" s="22">
        <f>G90-H90</f>
        <v>4200</v>
      </c>
    </row>
    <row r="91" spans="1:9" ht="14.25" customHeight="1">
      <c r="A91" s="20" t="s">
        <v>37</v>
      </c>
      <c r="B91" s="18" t="s">
        <v>1</v>
      </c>
      <c r="C91" s="18" t="s">
        <v>56</v>
      </c>
      <c r="D91" s="18" t="s">
        <v>131</v>
      </c>
      <c r="E91" s="18" t="s">
        <v>30</v>
      </c>
      <c r="F91" s="18" t="s">
        <v>38</v>
      </c>
      <c r="G91" s="21">
        <v>7474</v>
      </c>
      <c r="H91" s="21">
        <v>7474</v>
      </c>
      <c r="I91" s="22">
        <f>G91-H91</f>
        <v>0</v>
      </c>
    </row>
    <row r="92" spans="1:9" ht="14.25" customHeight="1">
      <c r="A92" s="20" t="s">
        <v>54</v>
      </c>
      <c r="B92" s="18" t="s">
        <v>1</v>
      </c>
      <c r="C92" s="18" t="s">
        <v>56</v>
      </c>
      <c r="D92" s="18" t="s">
        <v>153</v>
      </c>
      <c r="E92" s="18" t="s">
        <v>30</v>
      </c>
      <c r="F92" s="18" t="s">
        <v>55</v>
      </c>
      <c r="G92" s="21">
        <v>9600</v>
      </c>
      <c r="H92" s="21">
        <v>9600</v>
      </c>
      <c r="I92" s="22">
        <f>G92-H92</f>
        <v>0</v>
      </c>
    </row>
    <row r="93" spans="1:9" ht="12.75" customHeight="1">
      <c r="A93" s="23" t="s">
        <v>110</v>
      </c>
      <c r="B93" s="18" t="s">
        <v>1</v>
      </c>
      <c r="C93" s="18" t="s">
        <v>56</v>
      </c>
      <c r="D93" s="18" t="s">
        <v>152</v>
      </c>
      <c r="E93" s="18" t="s">
        <v>30</v>
      </c>
      <c r="F93" s="18" t="s">
        <v>5</v>
      </c>
      <c r="G93" s="19">
        <f>G94+G97</f>
        <v>50993</v>
      </c>
      <c r="H93" s="19">
        <f>H94+H97</f>
        <v>50000</v>
      </c>
      <c r="I93" s="19">
        <f aca="true" t="shared" si="8" ref="G93:I94">I94</f>
        <v>993</v>
      </c>
    </row>
    <row r="94" spans="1:9" ht="13.5" customHeight="1">
      <c r="A94" s="20" t="s">
        <v>6</v>
      </c>
      <c r="B94" s="18" t="s">
        <v>1</v>
      </c>
      <c r="C94" s="18" t="s">
        <v>56</v>
      </c>
      <c r="D94" s="18" t="s">
        <v>152</v>
      </c>
      <c r="E94" s="18" t="s">
        <v>30</v>
      </c>
      <c r="F94" s="18" t="s">
        <v>1</v>
      </c>
      <c r="G94" s="19">
        <f t="shared" si="8"/>
        <v>993</v>
      </c>
      <c r="H94" s="19">
        <f t="shared" si="8"/>
        <v>0</v>
      </c>
      <c r="I94" s="19">
        <f t="shared" si="8"/>
        <v>993</v>
      </c>
    </row>
    <row r="95" spans="1:9" ht="13.5" customHeight="1">
      <c r="A95" s="20" t="s">
        <v>15</v>
      </c>
      <c r="B95" s="18" t="s">
        <v>1</v>
      </c>
      <c r="C95" s="18" t="s">
        <v>56</v>
      </c>
      <c r="D95" s="18" t="s">
        <v>152</v>
      </c>
      <c r="E95" s="18" t="s">
        <v>30</v>
      </c>
      <c r="F95" s="18" t="s">
        <v>16</v>
      </c>
      <c r="G95" s="19">
        <f>G96</f>
        <v>993</v>
      </c>
      <c r="H95" s="19">
        <f>H96</f>
        <v>0</v>
      </c>
      <c r="I95" s="19">
        <f>I96+I98</f>
        <v>993</v>
      </c>
    </row>
    <row r="96" spans="1:9" ht="13.5" customHeight="1">
      <c r="A96" s="20" t="s">
        <v>57</v>
      </c>
      <c r="B96" s="18" t="s">
        <v>1</v>
      </c>
      <c r="C96" s="18" t="s">
        <v>56</v>
      </c>
      <c r="D96" s="18" t="s">
        <v>152</v>
      </c>
      <c r="E96" s="18" t="s">
        <v>30</v>
      </c>
      <c r="F96" s="18" t="s">
        <v>58</v>
      </c>
      <c r="G96" s="21">
        <v>993</v>
      </c>
      <c r="H96" s="21">
        <v>0</v>
      </c>
      <c r="I96" s="22">
        <f>G96-H96</f>
        <v>993</v>
      </c>
    </row>
    <row r="97" spans="1:9" ht="13.5" customHeight="1">
      <c r="A97" s="20" t="s">
        <v>129</v>
      </c>
      <c r="B97" s="18" t="s">
        <v>1</v>
      </c>
      <c r="C97" s="18" t="s">
        <v>56</v>
      </c>
      <c r="D97" s="18" t="s">
        <v>152</v>
      </c>
      <c r="E97" s="18" t="s">
        <v>30</v>
      </c>
      <c r="F97" s="18" t="s">
        <v>5</v>
      </c>
      <c r="G97" s="19">
        <f>G98</f>
        <v>50000</v>
      </c>
      <c r="H97" s="19">
        <f>H98</f>
        <v>50000</v>
      </c>
      <c r="I97" s="19">
        <f>I98</f>
        <v>0</v>
      </c>
    </row>
    <row r="98" spans="1:9" ht="14.25" customHeight="1">
      <c r="A98" s="20" t="s">
        <v>19</v>
      </c>
      <c r="B98" s="18" t="s">
        <v>1</v>
      </c>
      <c r="C98" s="18" t="s">
        <v>56</v>
      </c>
      <c r="D98" s="18" t="s">
        <v>152</v>
      </c>
      <c r="E98" s="18" t="s">
        <v>30</v>
      </c>
      <c r="F98" s="18" t="s">
        <v>20</v>
      </c>
      <c r="G98" s="24">
        <v>50000</v>
      </c>
      <c r="H98" s="24">
        <v>50000</v>
      </c>
      <c r="I98" s="22">
        <f>G98-H98</f>
        <v>0</v>
      </c>
    </row>
    <row r="99" spans="1:14" s="9" customFormat="1" ht="12" customHeight="1">
      <c r="A99" s="23" t="s">
        <v>94</v>
      </c>
      <c r="B99" s="16" t="s">
        <v>1</v>
      </c>
      <c r="C99" s="16" t="s">
        <v>59</v>
      </c>
      <c r="D99" s="16"/>
      <c r="E99" s="16"/>
      <c r="F99" s="16"/>
      <c r="G99" s="25">
        <f>G100+G103+G125+G140+G143</f>
        <v>2834521.23</v>
      </c>
      <c r="H99" s="25">
        <f>H100+H103+H125+H140+H143</f>
        <v>2683545.5999999996</v>
      </c>
      <c r="I99" s="25">
        <f>I100+I103+I125+I143</f>
        <v>150975.63000000006</v>
      </c>
      <c r="J99" s="9" t="s">
        <v>154</v>
      </c>
      <c r="N99" s="46">
        <f>H99-H100-H138</f>
        <v>2679625.5999999996</v>
      </c>
    </row>
    <row r="100" spans="1:9" ht="12" customHeight="1">
      <c r="A100" s="20" t="s">
        <v>29</v>
      </c>
      <c r="B100" s="18" t="s">
        <v>1</v>
      </c>
      <c r="C100" s="18" t="s">
        <v>59</v>
      </c>
      <c r="D100" s="18" t="s">
        <v>60</v>
      </c>
      <c r="E100" s="18" t="s">
        <v>30</v>
      </c>
      <c r="F100" s="18" t="s">
        <v>5</v>
      </c>
      <c r="G100" s="19">
        <f aca="true" t="shared" si="9" ref="G100:I101">G101</f>
        <v>1960</v>
      </c>
      <c r="H100" s="19">
        <f t="shared" si="9"/>
        <v>1960</v>
      </c>
      <c r="I100" s="19">
        <f t="shared" si="9"/>
        <v>0</v>
      </c>
    </row>
    <row r="101" spans="1:9" ht="12.75" customHeight="1">
      <c r="A101" s="20" t="s">
        <v>35</v>
      </c>
      <c r="B101" s="18" t="s">
        <v>1</v>
      </c>
      <c r="C101" s="18" t="s">
        <v>59</v>
      </c>
      <c r="D101" s="18" t="s">
        <v>60</v>
      </c>
      <c r="E101" s="18" t="s">
        <v>30</v>
      </c>
      <c r="F101" s="18" t="s">
        <v>36</v>
      </c>
      <c r="G101" s="19">
        <f t="shared" si="9"/>
        <v>1960</v>
      </c>
      <c r="H101" s="19">
        <f t="shared" si="9"/>
        <v>1960</v>
      </c>
      <c r="I101" s="19">
        <f t="shared" si="9"/>
        <v>0</v>
      </c>
    </row>
    <row r="102" spans="1:9" ht="12.75" customHeight="1">
      <c r="A102" s="20" t="s">
        <v>54</v>
      </c>
      <c r="B102" s="18" t="s">
        <v>1</v>
      </c>
      <c r="C102" s="18" t="s">
        <v>59</v>
      </c>
      <c r="D102" s="18" t="s">
        <v>60</v>
      </c>
      <c r="E102" s="18" t="s">
        <v>30</v>
      </c>
      <c r="F102" s="18" t="s">
        <v>55</v>
      </c>
      <c r="G102" s="21">
        <v>1960</v>
      </c>
      <c r="H102" s="21">
        <v>1960</v>
      </c>
      <c r="I102" s="22">
        <f>G102-H102</f>
        <v>0</v>
      </c>
    </row>
    <row r="103" spans="1:9" s="9" customFormat="1" ht="13.5" customHeight="1">
      <c r="A103" s="23" t="s">
        <v>93</v>
      </c>
      <c r="B103" s="16" t="s">
        <v>1</v>
      </c>
      <c r="C103" s="16" t="s">
        <v>59</v>
      </c>
      <c r="D103" s="16" t="s">
        <v>62</v>
      </c>
      <c r="E103" s="16"/>
      <c r="F103" s="16"/>
      <c r="G103" s="25">
        <f>G104+G110+G114+G124</f>
        <v>2050101.23</v>
      </c>
      <c r="H103" s="25">
        <f>H104+H110+H114+H124</f>
        <v>1978556.6199999999</v>
      </c>
      <c r="I103" s="25">
        <f>I104+I110+I114+I124</f>
        <v>71544.61000000003</v>
      </c>
    </row>
    <row r="104" spans="1:9" ht="12.75" customHeight="1">
      <c r="A104" s="20" t="s">
        <v>61</v>
      </c>
      <c r="B104" s="18" t="s">
        <v>1</v>
      </c>
      <c r="C104" s="18" t="s">
        <v>59</v>
      </c>
      <c r="D104" s="18" t="s">
        <v>62</v>
      </c>
      <c r="E104" s="18" t="s">
        <v>63</v>
      </c>
      <c r="F104" s="18" t="s">
        <v>5</v>
      </c>
      <c r="G104" s="19">
        <f aca="true" t="shared" si="10" ref="G104:I105">G105</f>
        <v>1686650.23</v>
      </c>
      <c r="H104" s="19">
        <f t="shared" si="10"/>
        <v>1615300.38</v>
      </c>
      <c r="I104" s="19">
        <f t="shared" si="10"/>
        <v>71349.85000000003</v>
      </c>
    </row>
    <row r="105" spans="1:9" ht="12" customHeight="1">
      <c r="A105" s="20" t="s">
        <v>6</v>
      </c>
      <c r="B105" s="18" t="s">
        <v>1</v>
      </c>
      <c r="C105" s="18" t="s">
        <v>59</v>
      </c>
      <c r="D105" s="18" t="s">
        <v>62</v>
      </c>
      <c r="E105" s="18" t="s">
        <v>63</v>
      </c>
      <c r="F105" s="18" t="s">
        <v>1</v>
      </c>
      <c r="G105" s="19">
        <f t="shared" si="10"/>
        <v>1686650.23</v>
      </c>
      <c r="H105" s="19">
        <f t="shared" si="10"/>
        <v>1615300.38</v>
      </c>
      <c r="I105" s="19">
        <f t="shared" si="10"/>
        <v>71349.85000000003</v>
      </c>
    </row>
    <row r="106" spans="1:9" ht="13.5" customHeight="1">
      <c r="A106" s="20" t="s">
        <v>7</v>
      </c>
      <c r="B106" s="18" t="s">
        <v>1</v>
      </c>
      <c r="C106" s="18" t="s">
        <v>59</v>
      </c>
      <c r="D106" s="18" t="s">
        <v>62</v>
      </c>
      <c r="E106" s="18" t="s">
        <v>63</v>
      </c>
      <c r="F106" s="18" t="s">
        <v>8</v>
      </c>
      <c r="G106" s="19">
        <f>G107+G108+G109</f>
        <v>1686650.23</v>
      </c>
      <c r="H106" s="19">
        <f>H107+H108+H109</f>
        <v>1615300.38</v>
      </c>
      <c r="I106" s="19">
        <f>I107+I108+I109</f>
        <v>71349.85000000003</v>
      </c>
    </row>
    <row r="107" spans="1:9" ht="12.75" customHeight="1">
      <c r="A107" s="20" t="s">
        <v>9</v>
      </c>
      <c r="B107" s="18" t="s">
        <v>1</v>
      </c>
      <c r="C107" s="18" t="s">
        <v>59</v>
      </c>
      <c r="D107" s="18" t="s">
        <v>62</v>
      </c>
      <c r="E107" s="18" t="s">
        <v>63</v>
      </c>
      <c r="F107" s="18" t="s">
        <v>10</v>
      </c>
      <c r="G107" s="21">
        <v>1295000.23</v>
      </c>
      <c r="H107" s="21">
        <v>1227087.17</v>
      </c>
      <c r="I107" s="22">
        <f>G107-H107</f>
        <v>67913.06000000006</v>
      </c>
    </row>
    <row r="108" spans="1:9" ht="12.75" customHeight="1">
      <c r="A108" s="20" t="s">
        <v>13</v>
      </c>
      <c r="B108" s="18" t="s">
        <v>1</v>
      </c>
      <c r="C108" s="18" t="s">
        <v>59</v>
      </c>
      <c r="D108" s="18" t="s">
        <v>62</v>
      </c>
      <c r="E108" s="18" t="s">
        <v>63</v>
      </c>
      <c r="F108" s="18" t="s">
        <v>14</v>
      </c>
      <c r="G108" s="21">
        <v>381433</v>
      </c>
      <c r="H108" s="21">
        <v>378011.15</v>
      </c>
      <c r="I108" s="22">
        <f>G108-H108</f>
        <v>3421.8499999999767</v>
      </c>
    </row>
    <row r="109" spans="1:9" ht="12" customHeight="1">
      <c r="A109" s="20" t="s">
        <v>11</v>
      </c>
      <c r="B109" s="18" t="s">
        <v>1</v>
      </c>
      <c r="C109" s="18" t="s">
        <v>59</v>
      </c>
      <c r="D109" s="18" t="s">
        <v>62</v>
      </c>
      <c r="E109" s="18" t="s">
        <v>123</v>
      </c>
      <c r="F109" s="18" t="s">
        <v>12</v>
      </c>
      <c r="G109" s="21">
        <v>10217</v>
      </c>
      <c r="H109" s="21">
        <v>10202.06</v>
      </c>
      <c r="I109" s="22">
        <f>G109-H109</f>
        <v>14.94000000000051</v>
      </c>
    </row>
    <row r="110" spans="1:9" ht="12.75" customHeight="1">
      <c r="A110" s="20" t="s">
        <v>25</v>
      </c>
      <c r="B110" s="18" t="s">
        <v>1</v>
      </c>
      <c r="C110" s="18" t="s">
        <v>59</v>
      </c>
      <c r="D110" s="18" t="s">
        <v>62</v>
      </c>
      <c r="E110" s="18" t="s">
        <v>26</v>
      </c>
      <c r="F110" s="18" t="s">
        <v>5</v>
      </c>
      <c r="G110" s="19">
        <f>G111</f>
        <v>15770</v>
      </c>
      <c r="H110" s="19">
        <f aca="true" t="shared" si="11" ref="H110:I112">H111</f>
        <v>15696</v>
      </c>
      <c r="I110" s="19">
        <f t="shared" si="11"/>
        <v>74</v>
      </c>
    </row>
    <row r="111" spans="1:12" ht="12" customHeight="1">
      <c r="A111" s="20" t="s">
        <v>6</v>
      </c>
      <c r="B111" s="18" t="s">
        <v>1</v>
      </c>
      <c r="C111" s="18" t="s">
        <v>59</v>
      </c>
      <c r="D111" s="18" t="s">
        <v>62</v>
      </c>
      <c r="E111" s="18" t="s">
        <v>26</v>
      </c>
      <c r="F111" s="18" t="s">
        <v>1</v>
      </c>
      <c r="G111" s="19">
        <f>G112</f>
        <v>15770</v>
      </c>
      <c r="H111" s="19">
        <f t="shared" si="11"/>
        <v>15696</v>
      </c>
      <c r="I111" s="19">
        <f t="shared" si="11"/>
        <v>74</v>
      </c>
      <c r="L111" s="3"/>
    </row>
    <row r="112" spans="1:9" ht="14.25" customHeight="1">
      <c r="A112" s="20" t="s">
        <v>15</v>
      </c>
      <c r="B112" s="18" t="s">
        <v>1</v>
      </c>
      <c r="C112" s="18" t="s">
        <v>59</v>
      </c>
      <c r="D112" s="18" t="s">
        <v>62</v>
      </c>
      <c r="E112" s="18" t="s">
        <v>26</v>
      </c>
      <c r="F112" s="18" t="s">
        <v>16</v>
      </c>
      <c r="G112" s="19">
        <f>G113</f>
        <v>15770</v>
      </c>
      <c r="H112" s="19">
        <f t="shared" si="11"/>
        <v>15696</v>
      </c>
      <c r="I112" s="19">
        <f t="shared" si="11"/>
        <v>74</v>
      </c>
    </row>
    <row r="113" spans="1:12" ht="13.5" customHeight="1">
      <c r="A113" s="20" t="s">
        <v>19</v>
      </c>
      <c r="B113" s="18" t="s">
        <v>1</v>
      </c>
      <c r="C113" s="18" t="s">
        <v>59</v>
      </c>
      <c r="D113" s="18" t="s">
        <v>62</v>
      </c>
      <c r="E113" s="18" t="s">
        <v>26</v>
      </c>
      <c r="F113" s="18" t="s">
        <v>20</v>
      </c>
      <c r="G113" s="21">
        <v>15770</v>
      </c>
      <c r="H113" s="21">
        <v>15696</v>
      </c>
      <c r="I113" s="22">
        <f>G113-H113</f>
        <v>74</v>
      </c>
      <c r="L113" s="3"/>
    </row>
    <row r="114" spans="1:9" ht="12" customHeight="1">
      <c r="A114" s="20" t="s">
        <v>29</v>
      </c>
      <c r="B114" s="18" t="s">
        <v>1</v>
      </c>
      <c r="C114" s="18" t="s">
        <v>59</v>
      </c>
      <c r="D114" s="18" t="s">
        <v>62</v>
      </c>
      <c r="E114" s="18" t="s">
        <v>30</v>
      </c>
      <c r="F114" s="18" t="s">
        <v>5</v>
      </c>
      <c r="G114" s="19">
        <f>G115+G121</f>
        <v>346898</v>
      </c>
      <c r="H114" s="19">
        <f>H115+H121</f>
        <v>346777.5</v>
      </c>
      <c r="I114" s="19">
        <f>I115+I121</f>
        <v>120.5</v>
      </c>
    </row>
    <row r="115" spans="1:9" ht="12" customHeight="1">
      <c r="A115" s="20" t="s">
        <v>6</v>
      </c>
      <c r="B115" s="18" t="s">
        <v>1</v>
      </c>
      <c r="C115" s="18" t="s">
        <v>59</v>
      </c>
      <c r="D115" s="18" t="s">
        <v>62</v>
      </c>
      <c r="E115" s="18" t="s">
        <v>30</v>
      </c>
      <c r="F115" s="18" t="s">
        <v>1</v>
      </c>
      <c r="G115" s="19">
        <f>G116+G120</f>
        <v>79898</v>
      </c>
      <c r="H115" s="19">
        <f>H116+H120</f>
        <v>79801.5</v>
      </c>
      <c r="I115" s="19">
        <f>I116+I120</f>
        <v>96.5</v>
      </c>
    </row>
    <row r="116" spans="1:12" ht="12" customHeight="1">
      <c r="A116" s="20" t="s">
        <v>15</v>
      </c>
      <c r="B116" s="18" t="s">
        <v>1</v>
      </c>
      <c r="C116" s="18" t="s">
        <v>59</v>
      </c>
      <c r="D116" s="18" t="s">
        <v>62</v>
      </c>
      <c r="E116" s="18" t="s">
        <v>30</v>
      </c>
      <c r="F116" s="18" t="s">
        <v>16</v>
      </c>
      <c r="G116" s="19">
        <f>G117+G118+G119</f>
        <v>66198</v>
      </c>
      <c r="H116" s="19">
        <f>H117+H118+H119</f>
        <v>66151.5</v>
      </c>
      <c r="I116" s="19">
        <f>I117+I118+I119</f>
        <v>46.5</v>
      </c>
      <c r="L116" s="3"/>
    </row>
    <row r="117" spans="1:12" ht="11.25" customHeight="1">
      <c r="A117" s="20" t="s">
        <v>17</v>
      </c>
      <c r="B117" s="18" t="s">
        <v>1</v>
      </c>
      <c r="C117" s="18" t="s">
        <v>59</v>
      </c>
      <c r="D117" s="18" t="s">
        <v>62</v>
      </c>
      <c r="E117" s="18" t="s">
        <v>30</v>
      </c>
      <c r="F117" s="18" t="s">
        <v>18</v>
      </c>
      <c r="G117" s="24">
        <v>15400</v>
      </c>
      <c r="H117" s="24">
        <v>15400</v>
      </c>
      <c r="I117" s="22">
        <f>G117-H117</f>
        <v>0</v>
      </c>
      <c r="L117" s="3"/>
    </row>
    <row r="118" spans="1:9" ht="12.75" customHeight="1">
      <c r="A118" s="20" t="s">
        <v>31</v>
      </c>
      <c r="B118" s="18" t="s">
        <v>1</v>
      </c>
      <c r="C118" s="18" t="s">
        <v>59</v>
      </c>
      <c r="D118" s="18" t="s">
        <v>62</v>
      </c>
      <c r="E118" s="18" t="s">
        <v>30</v>
      </c>
      <c r="F118" s="18" t="s">
        <v>32</v>
      </c>
      <c r="G118" s="21">
        <v>23758</v>
      </c>
      <c r="H118" s="21">
        <v>23716.55</v>
      </c>
      <c r="I118" s="22">
        <f>G118-H118</f>
        <v>41.45000000000073</v>
      </c>
    </row>
    <row r="119" spans="1:9" ht="12.75" customHeight="1">
      <c r="A119" s="20" t="s">
        <v>19</v>
      </c>
      <c r="B119" s="18" t="s">
        <v>1</v>
      </c>
      <c r="C119" s="18" t="s">
        <v>59</v>
      </c>
      <c r="D119" s="18" t="s">
        <v>62</v>
      </c>
      <c r="E119" s="18" t="s">
        <v>30</v>
      </c>
      <c r="F119" s="18" t="s">
        <v>20</v>
      </c>
      <c r="G119" s="21">
        <v>27040</v>
      </c>
      <c r="H119" s="21">
        <v>27034.95</v>
      </c>
      <c r="I119" s="22">
        <f>G119-H119</f>
        <v>5.049999999999272</v>
      </c>
    </row>
    <row r="120" spans="1:9" ht="12.75" customHeight="1">
      <c r="A120" s="20" t="s">
        <v>45</v>
      </c>
      <c r="B120" s="18" t="s">
        <v>1</v>
      </c>
      <c r="C120" s="18" t="s">
        <v>59</v>
      </c>
      <c r="D120" s="18" t="s">
        <v>62</v>
      </c>
      <c r="E120" s="18" t="s">
        <v>30</v>
      </c>
      <c r="F120" s="18" t="s">
        <v>41</v>
      </c>
      <c r="G120" s="21">
        <v>13700</v>
      </c>
      <c r="H120" s="21">
        <v>13650</v>
      </c>
      <c r="I120" s="22">
        <f>G120-H120</f>
        <v>50</v>
      </c>
    </row>
    <row r="121" spans="1:9" ht="12.75" customHeight="1">
      <c r="A121" s="20" t="s">
        <v>35</v>
      </c>
      <c r="B121" s="18" t="s">
        <v>1</v>
      </c>
      <c r="C121" s="18" t="s">
        <v>59</v>
      </c>
      <c r="D121" s="18" t="s">
        <v>62</v>
      </c>
      <c r="E121" s="18" t="s">
        <v>30</v>
      </c>
      <c r="F121" s="18" t="s">
        <v>36</v>
      </c>
      <c r="G121" s="19">
        <f>G122+G123</f>
        <v>267000</v>
      </c>
      <c r="H121" s="19">
        <f>H122+H123</f>
        <v>266976</v>
      </c>
      <c r="I121" s="19">
        <f>I122+I123</f>
        <v>24</v>
      </c>
    </row>
    <row r="122" spans="1:9" ht="12.75" customHeight="1">
      <c r="A122" s="20" t="s">
        <v>54</v>
      </c>
      <c r="B122" s="18" t="s">
        <v>1</v>
      </c>
      <c r="C122" s="18" t="s">
        <v>59</v>
      </c>
      <c r="D122" s="18" t="s">
        <v>62</v>
      </c>
      <c r="E122" s="18" t="s">
        <v>30</v>
      </c>
      <c r="F122" s="18" t="s">
        <v>55</v>
      </c>
      <c r="G122" s="21">
        <v>28300</v>
      </c>
      <c r="H122" s="21">
        <v>28294</v>
      </c>
      <c r="I122" s="22">
        <f>G122-H122</f>
        <v>6</v>
      </c>
    </row>
    <row r="123" spans="1:9" ht="12.75" customHeight="1">
      <c r="A123" s="20" t="s">
        <v>37</v>
      </c>
      <c r="B123" s="18" t="s">
        <v>1</v>
      </c>
      <c r="C123" s="18" t="s">
        <v>59</v>
      </c>
      <c r="D123" s="18" t="s">
        <v>62</v>
      </c>
      <c r="E123" s="18" t="s">
        <v>30</v>
      </c>
      <c r="F123" s="18" t="s">
        <v>38</v>
      </c>
      <c r="G123" s="21">
        <v>238700</v>
      </c>
      <c r="H123" s="21">
        <v>238682</v>
      </c>
      <c r="I123" s="22">
        <f>G123-H123</f>
        <v>18</v>
      </c>
    </row>
    <row r="124" spans="1:9" ht="12.75" customHeight="1">
      <c r="A124" s="28" t="s">
        <v>45</v>
      </c>
      <c r="B124" s="29" t="s">
        <v>1</v>
      </c>
      <c r="C124" s="29" t="s">
        <v>59</v>
      </c>
      <c r="D124" s="29" t="s">
        <v>62</v>
      </c>
      <c r="E124" s="29" t="s">
        <v>101</v>
      </c>
      <c r="F124" s="29" t="s">
        <v>41</v>
      </c>
      <c r="G124" s="19">
        <v>783</v>
      </c>
      <c r="H124" s="24">
        <v>782.74</v>
      </c>
      <c r="I124" s="19">
        <f>G124-H124</f>
        <v>0.2599999999999909</v>
      </c>
    </row>
    <row r="125" spans="1:9" s="9" customFormat="1" ht="11.25" customHeight="1">
      <c r="A125" s="23" t="s">
        <v>92</v>
      </c>
      <c r="B125" s="16" t="s">
        <v>1</v>
      </c>
      <c r="C125" s="16" t="s">
        <v>59</v>
      </c>
      <c r="D125" s="16" t="s">
        <v>64</v>
      </c>
      <c r="E125" s="16"/>
      <c r="F125" s="16"/>
      <c r="G125" s="25">
        <f>G126+G131</f>
        <v>650860</v>
      </c>
      <c r="H125" s="25">
        <f>H126+H131</f>
        <v>571428.98</v>
      </c>
      <c r="I125" s="25">
        <f>I126+I131</f>
        <v>79431.02000000002</v>
      </c>
    </row>
    <row r="126" spans="1:9" ht="12" customHeight="1">
      <c r="A126" s="20" t="s">
        <v>61</v>
      </c>
      <c r="B126" s="18" t="s">
        <v>1</v>
      </c>
      <c r="C126" s="18" t="s">
        <v>59</v>
      </c>
      <c r="D126" s="18" t="s">
        <v>64</v>
      </c>
      <c r="E126" s="18" t="s">
        <v>63</v>
      </c>
      <c r="F126" s="18" t="s">
        <v>5</v>
      </c>
      <c r="G126" s="19">
        <f aca="true" t="shared" si="12" ref="G126:I127">G127</f>
        <v>619588</v>
      </c>
      <c r="H126" s="19">
        <f t="shared" si="12"/>
        <v>540211.4299999999</v>
      </c>
      <c r="I126" s="19">
        <f t="shared" si="12"/>
        <v>79376.57000000002</v>
      </c>
    </row>
    <row r="127" spans="1:9" ht="10.5" customHeight="1">
      <c r="A127" s="20" t="s">
        <v>6</v>
      </c>
      <c r="B127" s="18" t="s">
        <v>1</v>
      </c>
      <c r="C127" s="18" t="s">
        <v>59</v>
      </c>
      <c r="D127" s="18" t="s">
        <v>64</v>
      </c>
      <c r="E127" s="18" t="s">
        <v>63</v>
      </c>
      <c r="F127" s="18" t="s">
        <v>1</v>
      </c>
      <c r="G127" s="19">
        <f t="shared" si="12"/>
        <v>619588</v>
      </c>
      <c r="H127" s="19">
        <f t="shared" si="12"/>
        <v>540211.4299999999</v>
      </c>
      <c r="I127" s="19">
        <f t="shared" si="12"/>
        <v>79376.57000000002</v>
      </c>
    </row>
    <row r="128" spans="1:9" ht="13.5" customHeight="1">
      <c r="A128" s="20" t="s">
        <v>7</v>
      </c>
      <c r="B128" s="18" t="s">
        <v>1</v>
      </c>
      <c r="C128" s="18" t="s">
        <v>59</v>
      </c>
      <c r="D128" s="18" t="s">
        <v>64</v>
      </c>
      <c r="E128" s="18" t="s">
        <v>63</v>
      </c>
      <c r="F128" s="18" t="s">
        <v>8</v>
      </c>
      <c r="G128" s="19">
        <f>G129+G130</f>
        <v>619588</v>
      </c>
      <c r="H128" s="19">
        <f>H129+H130</f>
        <v>540211.4299999999</v>
      </c>
      <c r="I128" s="19">
        <f>I129+I130</f>
        <v>79376.57000000002</v>
      </c>
    </row>
    <row r="129" spans="1:9" ht="12.75" customHeight="1">
      <c r="A129" s="20" t="s">
        <v>9</v>
      </c>
      <c r="B129" s="18" t="s">
        <v>1</v>
      </c>
      <c r="C129" s="18" t="s">
        <v>59</v>
      </c>
      <c r="D129" s="18" t="s">
        <v>64</v>
      </c>
      <c r="E129" s="18" t="s">
        <v>63</v>
      </c>
      <c r="F129" s="18" t="s">
        <v>10</v>
      </c>
      <c r="G129" s="21">
        <v>479888</v>
      </c>
      <c r="H129" s="21">
        <v>419198.04</v>
      </c>
      <c r="I129" s="22">
        <f>G129-H129</f>
        <v>60689.96000000002</v>
      </c>
    </row>
    <row r="130" spans="1:9" ht="12.75" customHeight="1">
      <c r="A130" s="20" t="s">
        <v>13</v>
      </c>
      <c r="B130" s="18" t="s">
        <v>1</v>
      </c>
      <c r="C130" s="18" t="s">
        <v>59</v>
      </c>
      <c r="D130" s="18" t="s">
        <v>64</v>
      </c>
      <c r="E130" s="18" t="s">
        <v>63</v>
      </c>
      <c r="F130" s="18" t="s">
        <v>14</v>
      </c>
      <c r="G130" s="21">
        <v>139700</v>
      </c>
      <c r="H130" s="21">
        <v>121013.39</v>
      </c>
      <c r="I130" s="22">
        <f>G130-H130</f>
        <v>18686.61</v>
      </c>
    </row>
    <row r="131" spans="1:9" ht="12" customHeight="1">
      <c r="A131" s="20" t="s">
        <v>29</v>
      </c>
      <c r="B131" s="18" t="s">
        <v>1</v>
      </c>
      <c r="C131" s="18" t="s">
        <v>59</v>
      </c>
      <c r="D131" s="18" t="s">
        <v>64</v>
      </c>
      <c r="E131" s="18" t="s">
        <v>30</v>
      </c>
      <c r="F131" s="18" t="s">
        <v>5</v>
      </c>
      <c r="G131" s="19">
        <f>G132+G137</f>
        <v>31272</v>
      </c>
      <c r="H131" s="19">
        <f>H132+H137</f>
        <v>31217.55</v>
      </c>
      <c r="I131" s="19">
        <f>I132+I137</f>
        <v>54.44999999999982</v>
      </c>
    </row>
    <row r="132" spans="1:9" ht="11.25" customHeight="1">
      <c r="A132" s="20" t="s">
        <v>6</v>
      </c>
      <c r="B132" s="18" t="s">
        <v>1</v>
      </c>
      <c r="C132" s="18" t="s">
        <v>59</v>
      </c>
      <c r="D132" s="18" t="s">
        <v>64</v>
      </c>
      <c r="E132" s="18" t="s">
        <v>30</v>
      </c>
      <c r="F132" s="18" t="s">
        <v>1</v>
      </c>
      <c r="G132" s="19">
        <f>G133+G136</f>
        <v>13305</v>
      </c>
      <c r="H132" s="19">
        <f>H133+H136</f>
        <v>13304.55</v>
      </c>
      <c r="I132" s="19">
        <f>I133+I136</f>
        <v>0.4499999999998181</v>
      </c>
    </row>
    <row r="133" spans="1:9" ht="12" customHeight="1">
      <c r="A133" s="20" t="s">
        <v>15</v>
      </c>
      <c r="B133" s="18" t="s">
        <v>1</v>
      </c>
      <c r="C133" s="18" t="s">
        <v>59</v>
      </c>
      <c r="D133" s="18" t="s">
        <v>64</v>
      </c>
      <c r="E133" s="18" t="s">
        <v>30</v>
      </c>
      <c r="F133" s="18" t="s">
        <v>16</v>
      </c>
      <c r="G133" s="19">
        <f>G134+G135</f>
        <v>13305</v>
      </c>
      <c r="H133" s="19">
        <f>H134+H135</f>
        <v>13304.55</v>
      </c>
      <c r="I133" s="19">
        <f>I134+I135</f>
        <v>0.4499999999998181</v>
      </c>
    </row>
    <row r="134" spans="1:9" ht="12.75" customHeight="1">
      <c r="A134" s="20" t="s">
        <v>31</v>
      </c>
      <c r="B134" s="18" t="s">
        <v>1</v>
      </c>
      <c r="C134" s="18" t="s">
        <v>59</v>
      </c>
      <c r="D134" s="18" t="s">
        <v>64</v>
      </c>
      <c r="E134" s="18" t="s">
        <v>30</v>
      </c>
      <c r="F134" s="18" t="s">
        <v>32</v>
      </c>
      <c r="G134" s="21">
        <v>6705</v>
      </c>
      <c r="H134" s="21">
        <v>6704.55</v>
      </c>
      <c r="I134" s="22">
        <f>G134-H134</f>
        <v>0.4499999999998181</v>
      </c>
    </row>
    <row r="135" spans="1:9" ht="12.75" customHeight="1">
      <c r="A135" s="20" t="s">
        <v>19</v>
      </c>
      <c r="B135" s="18" t="s">
        <v>1</v>
      </c>
      <c r="C135" s="18" t="s">
        <v>59</v>
      </c>
      <c r="D135" s="18" t="s">
        <v>64</v>
      </c>
      <c r="E135" s="18" t="s">
        <v>30</v>
      </c>
      <c r="F135" s="18" t="s">
        <v>20</v>
      </c>
      <c r="G135" s="21">
        <v>6600</v>
      </c>
      <c r="H135" s="21">
        <v>6600</v>
      </c>
      <c r="I135" s="22">
        <f>G135-H135</f>
        <v>0</v>
      </c>
    </row>
    <row r="136" spans="1:9" ht="12" customHeight="1">
      <c r="A136" s="20" t="s">
        <v>45</v>
      </c>
      <c r="B136" s="18" t="s">
        <v>1</v>
      </c>
      <c r="C136" s="18" t="s">
        <v>59</v>
      </c>
      <c r="D136" s="18" t="s">
        <v>64</v>
      </c>
      <c r="E136" s="18" t="s">
        <v>30</v>
      </c>
      <c r="F136" s="18" t="s">
        <v>41</v>
      </c>
      <c r="G136" s="21">
        <v>0</v>
      </c>
      <c r="H136" s="21">
        <v>0</v>
      </c>
      <c r="I136" s="22">
        <f>G136-H136</f>
        <v>0</v>
      </c>
    </row>
    <row r="137" spans="1:9" ht="13.5" customHeight="1">
      <c r="A137" s="20" t="s">
        <v>35</v>
      </c>
      <c r="B137" s="18" t="s">
        <v>1</v>
      </c>
      <c r="C137" s="18" t="s">
        <v>59</v>
      </c>
      <c r="D137" s="18" t="s">
        <v>64</v>
      </c>
      <c r="E137" s="18" t="s">
        <v>30</v>
      </c>
      <c r="F137" s="18" t="s">
        <v>36</v>
      </c>
      <c r="G137" s="19">
        <f>G138+G139</f>
        <v>17967</v>
      </c>
      <c r="H137" s="19">
        <f>H138+H139</f>
        <v>17913</v>
      </c>
      <c r="I137" s="19">
        <f>I138+I139</f>
        <v>54</v>
      </c>
    </row>
    <row r="138" spans="1:9" ht="12" customHeight="1">
      <c r="A138" s="20" t="s">
        <v>54</v>
      </c>
      <c r="B138" s="18" t="s">
        <v>1</v>
      </c>
      <c r="C138" s="18" t="s">
        <v>59</v>
      </c>
      <c r="D138" s="18" t="s">
        <v>64</v>
      </c>
      <c r="E138" s="18" t="s">
        <v>30</v>
      </c>
      <c r="F138" s="18" t="s">
        <v>55</v>
      </c>
      <c r="G138" s="21">
        <v>1960</v>
      </c>
      <c r="H138" s="21">
        <v>1960</v>
      </c>
      <c r="I138" s="22">
        <f>G138-H138</f>
        <v>0</v>
      </c>
    </row>
    <row r="139" spans="1:9" ht="12" customHeight="1">
      <c r="A139" s="20" t="s">
        <v>37</v>
      </c>
      <c r="B139" s="18" t="s">
        <v>1</v>
      </c>
      <c r="C139" s="18" t="s">
        <v>59</v>
      </c>
      <c r="D139" s="18" t="s">
        <v>64</v>
      </c>
      <c r="E139" s="18" t="s">
        <v>30</v>
      </c>
      <c r="F139" s="18" t="s">
        <v>38</v>
      </c>
      <c r="G139" s="21">
        <v>16007</v>
      </c>
      <c r="H139" s="21">
        <v>15953</v>
      </c>
      <c r="I139" s="22">
        <f>G139-H139</f>
        <v>54</v>
      </c>
    </row>
    <row r="140" spans="1:9" ht="12.75" customHeight="1">
      <c r="A140" s="23" t="s">
        <v>117</v>
      </c>
      <c r="B140" s="16" t="s">
        <v>1</v>
      </c>
      <c r="C140" s="16" t="s">
        <v>59</v>
      </c>
      <c r="D140" s="16"/>
      <c r="E140" s="16"/>
      <c r="F140" s="16"/>
      <c r="G140" s="25">
        <f aca="true" t="shared" si="13" ref="G140:I141">G141</f>
        <v>35000</v>
      </c>
      <c r="H140" s="25">
        <f>H141</f>
        <v>35000</v>
      </c>
      <c r="I140" s="25">
        <f t="shared" si="13"/>
        <v>0</v>
      </c>
    </row>
    <row r="141" spans="1:9" ht="11.25" customHeight="1">
      <c r="A141" s="20" t="s">
        <v>6</v>
      </c>
      <c r="B141" s="18" t="s">
        <v>1</v>
      </c>
      <c r="C141" s="18" t="s">
        <v>59</v>
      </c>
      <c r="D141" s="18" t="s">
        <v>116</v>
      </c>
      <c r="E141" s="18" t="s">
        <v>30</v>
      </c>
      <c r="F141" s="18" t="s">
        <v>5</v>
      </c>
      <c r="G141" s="19">
        <f t="shared" si="13"/>
        <v>35000</v>
      </c>
      <c r="H141" s="19">
        <f>H142</f>
        <v>35000</v>
      </c>
      <c r="I141" s="19">
        <f t="shared" si="13"/>
        <v>0</v>
      </c>
    </row>
    <row r="142" spans="1:9" ht="12.75" customHeight="1">
      <c r="A142" s="20" t="s">
        <v>57</v>
      </c>
      <c r="B142" s="18" t="s">
        <v>1</v>
      </c>
      <c r="C142" s="18" t="s">
        <v>59</v>
      </c>
      <c r="D142" s="18" t="s">
        <v>116</v>
      </c>
      <c r="E142" s="18" t="s">
        <v>30</v>
      </c>
      <c r="F142" s="18" t="s">
        <v>58</v>
      </c>
      <c r="G142" s="21">
        <v>35000</v>
      </c>
      <c r="H142" s="21">
        <v>35000</v>
      </c>
      <c r="I142" s="19">
        <f>G142-H142</f>
        <v>0</v>
      </c>
    </row>
    <row r="143" spans="1:9" ht="12.75" customHeight="1">
      <c r="A143" s="23" t="s">
        <v>61</v>
      </c>
      <c r="B143" s="16" t="s">
        <v>1</v>
      </c>
      <c r="C143" s="16" t="s">
        <v>59</v>
      </c>
      <c r="D143" s="16" t="s">
        <v>103</v>
      </c>
      <c r="E143" s="16" t="s">
        <v>63</v>
      </c>
      <c r="F143" s="16" t="s">
        <v>5</v>
      </c>
      <c r="G143" s="25">
        <f aca="true" t="shared" si="14" ref="G143:I144">G144</f>
        <v>96600</v>
      </c>
      <c r="H143" s="25">
        <f t="shared" si="14"/>
        <v>96600</v>
      </c>
      <c r="I143" s="25">
        <f t="shared" si="14"/>
        <v>0</v>
      </c>
    </row>
    <row r="144" spans="1:9" ht="11.25" customHeight="1">
      <c r="A144" s="20" t="s">
        <v>6</v>
      </c>
      <c r="B144" s="18" t="s">
        <v>1</v>
      </c>
      <c r="C144" s="18" t="s">
        <v>59</v>
      </c>
      <c r="D144" s="18" t="s">
        <v>103</v>
      </c>
      <c r="E144" s="18" t="s">
        <v>63</v>
      </c>
      <c r="F144" s="18" t="s">
        <v>1</v>
      </c>
      <c r="G144" s="19">
        <f t="shared" si="14"/>
        <v>96600</v>
      </c>
      <c r="H144" s="19">
        <f t="shared" si="14"/>
        <v>96600</v>
      </c>
      <c r="I144" s="19">
        <f t="shared" si="14"/>
        <v>0</v>
      </c>
    </row>
    <row r="145" spans="1:9" ht="10.5" customHeight="1">
      <c r="A145" s="20" t="s">
        <v>7</v>
      </c>
      <c r="B145" s="18" t="s">
        <v>1</v>
      </c>
      <c r="C145" s="18" t="s">
        <v>59</v>
      </c>
      <c r="D145" s="18" t="s">
        <v>103</v>
      </c>
      <c r="E145" s="18" t="s">
        <v>63</v>
      </c>
      <c r="F145" s="18" t="s">
        <v>8</v>
      </c>
      <c r="G145" s="19">
        <f>G146+G147</f>
        <v>96600</v>
      </c>
      <c r="H145" s="19">
        <f>H146+H147</f>
        <v>96600</v>
      </c>
      <c r="I145" s="19">
        <f>I146+I147</f>
        <v>0</v>
      </c>
    </row>
    <row r="146" spans="1:9" ht="13.5" customHeight="1">
      <c r="A146" s="20" t="s">
        <v>9</v>
      </c>
      <c r="B146" s="18" t="s">
        <v>1</v>
      </c>
      <c r="C146" s="18" t="s">
        <v>59</v>
      </c>
      <c r="D146" s="18" t="s">
        <v>103</v>
      </c>
      <c r="E146" s="18" t="s">
        <v>63</v>
      </c>
      <c r="F146" s="18" t="s">
        <v>10</v>
      </c>
      <c r="G146" s="21">
        <v>74193</v>
      </c>
      <c r="H146" s="21">
        <v>74193</v>
      </c>
      <c r="I146" s="22">
        <f>G146-H146</f>
        <v>0</v>
      </c>
    </row>
    <row r="147" spans="1:9" ht="12" customHeight="1">
      <c r="A147" s="20" t="s">
        <v>13</v>
      </c>
      <c r="B147" s="18" t="s">
        <v>1</v>
      </c>
      <c r="C147" s="18" t="s">
        <v>59</v>
      </c>
      <c r="D147" s="18" t="s">
        <v>103</v>
      </c>
      <c r="E147" s="18" t="s">
        <v>63</v>
      </c>
      <c r="F147" s="18" t="s">
        <v>14</v>
      </c>
      <c r="G147" s="21">
        <v>22407</v>
      </c>
      <c r="H147" s="21">
        <v>22407</v>
      </c>
      <c r="I147" s="22">
        <f>G147-H147</f>
        <v>0</v>
      </c>
    </row>
    <row r="148" spans="1:9" ht="12.75" customHeight="1">
      <c r="A148" s="23" t="s">
        <v>115</v>
      </c>
      <c r="B148" s="16" t="s">
        <v>1</v>
      </c>
      <c r="C148" s="16" t="s">
        <v>65</v>
      </c>
      <c r="D148" s="16" t="s">
        <v>66</v>
      </c>
      <c r="E148" s="16" t="s">
        <v>44</v>
      </c>
      <c r="F148" s="16" t="s">
        <v>5</v>
      </c>
      <c r="G148" s="25">
        <f aca="true" t="shared" si="15" ref="G148:I150">G149</f>
        <v>72000</v>
      </c>
      <c r="H148" s="25">
        <f t="shared" si="15"/>
        <v>62916.67</v>
      </c>
      <c r="I148" s="25">
        <f t="shared" si="15"/>
        <v>9083.330000000002</v>
      </c>
    </row>
    <row r="149" spans="1:15" ht="12.75" customHeight="1">
      <c r="A149" s="20" t="s">
        <v>6</v>
      </c>
      <c r="B149" s="18" t="s">
        <v>1</v>
      </c>
      <c r="C149" s="18" t="s">
        <v>65</v>
      </c>
      <c r="D149" s="18" t="s">
        <v>66</v>
      </c>
      <c r="E149" s="18" t="s">
        <v>44</v>
      </c>
      <c r="F149" s="18" t="s">
        <v>1</v>
      </c>
      <c r="G149" s="19">
        <f t="shared" si="15"/>
        <v>72000</v>
      </c>
      <c r="H149" s="19">
        <f t="shared" si="15"/>
        <v>62916.67</v>
      </c>
      <c r="I149" s="19">
        <f t="shared" si="15"/>
        <v>9083.330000000002</v>
      </c>
      <c r="N149" t="s">
        <v>135</v>
      </c>
      <c r="O149" t="s">
        <v>134</v>
      </c>
    </row>
    <row r="150" spans="1:14" ht="12" customHeight="1">
      <c r="A150" s="20" t="s">
        <v>67</v>
      </c>
      <c r="B150" s="18" t="s">
        <v>1</v>
      </c>
      <c r="C150" s="18" t="s">
        <v>65</v>
      </c>
      <c r="D150" s="18" t="s">
        <v>66</v>
      </c>
      <c r="E150" s="18" t="s">
        <v>44</v>
      </c>
      <c r="F150" s="18" t="s">
        <v>68</v>
      </c>
      <c r="G150" s="19">
        <f t="shared" si="15"/>
        <v>72000</v>
      </c>
      <c r="H150" s="19">
        <f t="shared" si="15"/>
        <v>62916.67</v>
      </c>
      <c r="I150" s="19">
        <f t="shared" si="15"/>
        <v>9083.330000000002</v>
      </c>
      <c r="M150">
        <v>211</v>
      </c>
      <c r="N150" s="3">
        <f>L7+H67+O164</f>
        <v>4963336.109999999</v>
      </c>
    </row>
    <row r="151" spans="1:14" ht="12.75" customHeight="1">
      <c r="A151" s="30" t="s">
        <v>69</v>
      </c>
      <c r="B151" s="18" t="s">
        <v>1</v>
      </c>
      <c r="C151" s="18" t="s">
        <v>65</v>
      </c>
      <c r="D151" s="18" t="s">
        <v>66</v>
      </c>
      <c r="E151" s="18" t="s">
        <v>44</v>
      </c>
      <c r="F151" s="18" t="s">
        <v>70</v>
      </c>
      <c r="G151" s="21">
        <v>72000</v>
      </c>
      <c r="H151" s="21">
        <v>62916.67</v>
      </c>
      <c r="I151" s="22">
        <f>G151-H151</f>
        <v>9083.330000000002</v>
      </c>
      <c r="M151">
        <v>212</v>
      </c>
      <c r="N151" s="3">
        <f>H12+H109</f>
        <v>11902.06</v>
      </c>
    </row>
    <row r="152" spans="1:14" ht="12.75" customHeight="1">
      <c r="A152" s="20" t="s">
        <v>29</v>
      </c>
      <c r="B152" s="18" t="s">
        <v>1</v>
      </c>
      <c r="C152" s="18" t="s">
        <v>71</v>
      </c>
      <c r="D152" s="18" t="s">
        <v>72</v>
      </c>
      <c r="E152" s="18" t="s">
        <v>30</v>
      </c>
      <c r="F152" s="18" t="s">
        <v>5</v>
      </c>
      <c r="G152" s="19">
        <f aca="true" t="shared" si="16" ref="G152:I153">G153</f>
        <v>2000</v>
      </c>
      <c r="H152" s="19">
        <f t="shared" si="16"/>
        <v>2000</v>
      </c>
      <c r="I152" s="19">
        <f t="shared" si="16"/>
        <v>0</v>
      </c>
      <c r="J152" t="s">
        <v>155</v>
      </c>
      <c r="M152">
        <v>213</v>
      </c>
      <c r="N152" s="3">
        <f>L8+H68+O165</f>
        <v>563249.8300000001</v>
      </c>
    </row>
    <row r="153" spans="1:15" ht="12" customHeight="1">
      <c r="A153" s="20" t="s">
        <v>35</v>
      </c>
      <c r="B153" s="18" t="s">
        <v>1</v>
      </c>
      <c r="C153" s="18" t="s">
        <v>71</v>
      </c>
      <c r="D153" s="18" t="s">
        <v>72</v>
      </c>
      <c r="E153" s="18" t="s">
        <v>30</v>
      </c>
      <c r="F153" s="18" t="s">
        <v>1</v>
      </c>
      <c r="G153" s="19">
        <f t="shared" si="16"/>
        <v>2000</v>
      </c>
      <c r="H153" s="19">
        <f t="shared" si="16"/>
        <v>2000</v>
      </c>
      <c r="I153" s="19">
        <f t="shared" si="16"/>
        <v>0</v>
      </c>
      <c r="K153" t="s">
        <v>134</v>
      </c>
      <c r="L153" t="s">
        <v>135</v>
      </c>
      <c r="M153">
        <v>221</v>
      </c>
      <c r="N153" s="3">
        <f>H31+H70</f>
        <v>25604.77</v>
      </c>
      <c r="O153" s="3">
        <f>G31+G70</f>
        <v>28084</v>
      </c>
    </row>
    <row r="154" spans="1:14" ht="13.5" customHeight="1">
      <c r="A154" s="20" t="s">
        <v>37</v>
      </c>
      <c r="B154" s="18" t="s">
        <v>1</v>
      </c>
      <c r="C154" s="18" t="s">
        <v>71</v>
      </c>
      <c r="D154" s="18" t="s">
        <v>72</v>
      </c>
      <c r="E154" s="18" t="s">
        <v>30</v>
      </c>
      <c r="F154" s="18" t="s">
        <v>41</v>
      </c>
      <c r="G154" s="21">
        <v>2000</v>
      </c>
      <c r="H154" s="21">
        <v>2000</v>
      </c>
      <c r="I154" s="22">
        <f>G154-H154</f>
        <v>0</v>
      </c>
      <c r="J154" t="s">
        <v>127</v>
      </c>
      <c r="K154" s="3">
        <f>G10+G11+G19+G20+G26+G27+G67+G68+G107+G108+G129+G130+G146+G147</f>
        <v>4337105.23</v>
      </c>
      <c r="L154" s="3">
        <f>H10+H11+H19+H20+H26+H27+H67+H68+H107+H108+H129+H130+H146+H147</f>
        <v>4117124.38</v>
      </c>
      <c r="M154">
        <v>222</v>
      </c>
      <c r="N154" s="3">
        <f>H14+H117</f>
        <v>34231.4</v>
      </c>
    </row>
    <row r="155" spans="1:15" ht="13.5" customHeight="1">
      <c r="A155" s="23" t="s">
        <v>73</v>
      </c>
      <c r="B155" s="16" t="s">
        <v>1</v>
      </c>
      <c r="C155" s="16" t="s">
        <v>74</v>
      </c>
      <c r="D155" s="16"/>
      <c r="E155" s="16"/>
      <c r="F155" s="16"/>
      <c r="G155" s="25">
        <f>G156+G157</f>
        <v>4027</v>
      </c>
      <c r="H155" s="25">
        <f>H156+H157</f>
        <v>567</v>
      </c>
      <c r="I155" s="25">
        <f>I156+I157</f>
        <v>3460</v>
      </c>
      <c r="J155">
        <v>290</v>
      </c>
      <c r="K155" s="3">
        <f>G21+G43+G45+G48+G53+G58+G120+G124+G136</f>
        <v>279657</v>
      </c>
      <c r="L155" s="3">
        <f>H21+H43+H45+H53+H58+H120+H124+H136+H154</f>
        <v>280574.20999999996</v>
      </c>
      <c r="M155">
        <v>223</v>
      </c>
      <c r="N155" s="3">
        <f>H36+H118+H134</f>
        <v>49073.89</v>
      </c>
      <c r="O155" s="3">
        <f>G36+G118+G134</f>
        <v>51183</v>
      </c>
    </row>
    <row r="156" spans="1:12" ht="15">
      <c r="A156" s="20" t="s">
        <v>144</v>
      </c>
      <c r="B156" s="18" t="s">
        <v>1</v>
      </c>
      <c r="C156" s="18" t="s">
        <v>74</v>
      </c>
      <c r="D156" s="18" t="s">
        <v>75</v>
      </c>
      <c r="E156" s="18" t="s">
        <v>76</v>
      </c>
      <c r="F156" s="18" t="s">
        <v>77</v>
      </c>
      <c r="G156" s="21">
        <v>567</v>
      </c>
      <c r="H156" s="21">
        <v>567</v>
      </c>
      <c r="I156" s="22">
        <f>G156-H156</f>
        <v>0</v>
      </c>
      <c r="L156" s="3"/>
    </row>
    <row r="157" spans="1:12" ht="15">
      <c r="A157" s="20" t="s">
        <v>145</v>
      </c>
      <c r="B157" s="18" t="s">
        <v>1</v>
      </c>
      <c r="C157" s="18" t="s">
        <v>74</v>
      </c>
      <c r="D157" s="18" t="s">
        <v>143</v>
      </c>
      <c r="E157" s="18" t="s">
        <v>76</v>
      </c>
      <c r="F157" s="18" t="s">
        <v>77</v>
      </c>
      <c r="G157" s="21">
        <v>3460</v>
      </c>
      <c r="H157" s="21">
        <v>0</v>
      </c>
      <c r="I157" s="22">
        <f>G157-H157</f>
        <v>3460</v>
      </c>
      <c r="L157" s="3"/>
    </row>
    <row r="158" spans="1:13" ht="12" customHeight="1">
      <c r="A158" s="20" t="s">
        <v>79</v>
      </c>
      <c r="B158" s="18" t="s">
        <v>1</v>
      </c>
      <c r="C158" s="18" t="s">
        <v>80</v>
      </c>
      <c r="D158" s="18" t="s">
        <v>78</v>
      </c>
      <c r="E158" s="18" t="s">
        <v>5</v>
      </c>
      <c r="F158" s="18" t="s">
        <v>5</v>
      </c>
      <c r="G158" s="19">
        <f>G5+G64+G73+G79+G84+G99+G148+G152+G155</f>
        <v>8100857.23</v>
      </c>
      <c r="H158" s="19">
        <f>H5+H64+H73+H79+H84+H99+H148+H152+H155</f>
        <v>7438058.4399999995</v>
      </c>
      <c r="I158" s="19">
        <f>I5+I64+I73+I84+I99+I148+I152+I155</f>
        <v>605244.79</v>
      </c>
      <c r="M158" s="3"/>
    </row>
    <row r="159" spans="1:9" ht="7.5" customHeight="1">
      <c r="A159" s="11"/>
      <c r="B159" s="7"/>
      <c r="C159" s="7"/>
      <c r="D159" s="7"/>
      <c r="E159" s="7"/>
      <c r="F159" s="7"/>
      <c r="G159" s="12"/>
      <c r="H159" s="12"/>
      <c r="I159" s="12"/>
    </row>
    <row r="160" spans="1:14" ht="15">
      <c r="A160" s="6" t="s">
        <v>87</v>
      </c>
      <c r="B160" s="7"/>
      <c r="C160" s="7"/>
      <c r="D160" s="8" t="s">
        <v>139</v>
      </c>
      <c r="K160">
        <v>310</v>
      </c>
      <c r="L160" s="3">
        <f>H78+H90+H92+H102+H122+H138</f>
        <v>1144562</v>
      </c>
      <c r="M160" t="s">
        <v>133</v>
      </c>
      <c r="N160" s="3">
        <f>H151</f>
        <v>62916.67</v>
      </c>
    </row>
    <row r="161" spans="1:12" ht="12.75" customHeight="1">
      <c r="A161" s="6"/>
      <c r="B161" s="7"/>
      <c r="C161" s="7"/>
      <c r="D161" s="8"/>
      <c r="K161">
        <v>340</v>
      </c>
      <c r="L161" s="3">
        <f>H40+H55+H72+H91+H123+H139</f>
        <v>440237</v>
      </c>
    </row>
    <row r="162" spans="1:12" ht="15">
      <c r="A162" s="2" t="s">
        <v>88</v>
      </c>
      <c r="D162" s="3"/>
      <c r="K162" t="s">
        <v>132</v>
      </c>
      <c r="L162" s="3">
        <f>H158-(L154+L160)</f>
        <v>2176372.0599999996</v>
      </c>
    </row>
    <row r="163" spans="7:12" ht="15.75" thickBot="1">
      <c r="G163" s="3" t="s">
        <v>156</v>
      </c>
      <c r="H163" s="3">
        <f>N150+N151+N152+N153+N154+N155+H37+L170+L169+L155+L160+L161+H151+H156</f>
        <v>8847519.999999998</v>
      </c>
      <c r="L163" s="3"/>
    </row>
    <row r="164" spans="11:16" ht="15">
      <c r="K164" s="31" t="s">
        <v>136</v>
      </c>
      <c r="L164" s="32"/>
      <c r="M164" s="33">
        <f>G107+G129+G146</f>
        <v>1849081.23</v>
      </c>
      <c r="N164" s="31" t="s">
        <v>135</v>
      </c>
      <c r="O164" s="43">
        <f>H107+H129+H146</f>
        <v>1720478.21</v>
      </c>
      <c r="P164" s="41"/>
    </row>
    <row r="165" spans="11:16" ht="15">
      <c r="K165" s="34"/>
      <c r="L165" s="35" t="s">
        <v>137</v>
      </c>
      <c r="M165" s="36">
        <f>G146</f>
        <v>74193</v>
      </c>
      <c r="N165" s="34">
        <v>213</v>
      </c>
      <c r="O165" s="8">
        <f>H108+H130+H147</f>
        <v>521431.54000000004</v>
      </c>
      <c r="P165" s="42"/>
    </row>
    <row r="166" spans="11:16" ht="15">
      <c r="K166" s="34"/>
      <c r="L166" s="35">
        <v>213</v>
      </c>
      <c r="M166" s="36">
        <f>G108+G130+G147</f>
        <v>543540</v>
      </c>
      <c r="N166" s="34"/>
      <c r="O166" s="8"/>
      <c r="P166" s="42"/>
    </row>
    <row r="167" spans="11:16" ht="15.75" thickBot="1">
      <c r="K167" s="37"/>
      <c r="L167" s="38" t="s">
        <v>138</v>
      </c>
      <c r="M167" s="40">
        <f>M164+M166</f>
        <v>2392621.23</v>
      </c>
      <c r="N167" s="37"/>
      <c r="O167" s="44">
        <f>O164+O165</f>
        <v>2241909.75</v>
      </c>
      <c r="P167" s="39"/>
    </row>
    <row r="168" spans="11:12" ht="15">
      <c r="K168" t="s">
        <v>134</v>
      </c>
      <c r="L168" t="s">
        <v>135</v>
      </c>
    </row>
    <row r="169" spans="10:12" ht="15">
      <c r="J169">
        <v>226</v>
      </c>
      <c r="K169" s="3">
        <f>G15+G32+G38+G52+G60+G77+G98+G113+G119+G135</f>
        <v>318505</v>
      </c>
      <c r="L169" s="3">
        <f>H38+H52+H32+H48+H60+H74+H77+H98+H113+H119+H135</f>
        <v>382874.06</v>
      </c>
    </row>
    <row r="170" spans="10:12" ht="15">
      <c r="J170">
        <v>225</v>
      </c>
      <c r="K170" s="3">
        <f>G63+G82+G83+G142</f>
        <v>918943</v>
      </c>
      <c r="L170" s="3">
        <f>H63+H82+H83+H142</f>
        <v>861391</v>
      </c>
    </row>
    <row r="171" ht="15">
      <c r="L171" t="s">
        <v>135</v>
      </c>
    </row>
  </sheetData>
  <sheetProtection/>
  <autoFilter ref="A4:I4"/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70" r:id="rId1"/>
  <headerFooter>
    <oddFooter>&amp;R&amp;D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Афанасьева</dc:creator>
  <cp:keywords/>
  <dc:description/>
  <cp:lastModifiedBy>Афанасьева</cp:lastModifiedBy>
  <cp:lastPrinted>2014-03-06T00:46:44Z</cp:lastPrinted>
  <dcterms:created xsi:type="dcterms:W3CDTF">2013-02-07T08:26:20Z</dcterms:created>
  <dcterms:modified xsi:type="dcterms:W3CDTF">2014-03-21T07:14:36Z</dcterms:modified>
  <cp:category/>
  <cp:version/>
  <cp:contentType/>
  <cp:contentStatus/>
</cp:coreProperties>
</file>